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DieseArbeitsmappe" defaultThemeVersion="124226"/>
  <mc:AlternateContent xmlns:mc="http://schemas.openxmlformats.org/markup-compatibility/2006">
    <mc:Choice Requires="x15">
      <x15ac:absPath xmlns:x15ac="http://schemas.microsoft.com/office/spreadsheetml/2010/11/ac" url="M:\Org\BABS-INFR\PAK ZURF FASC\02 Grundlagen\01 PAK-Tool Aktuel\IT\"/>
    </mc:Choice>
  </mc:AlternateContent>
  <xr:revisionPtr revIDLastSave="0" documentId="13_ncr:1_{94B7F79B-99E7-4510-9363-91CD49A7FB75}" xr6:coauthVersionLast="47" xr6:coauthVersionMax="47" xr10:uidLastSave="{00000000-0000-0000-0000-000000000000}"/>
  <bookViews>
    <workbookView xWindow="15370" yWindow="14300" windowWidth="19420" windowHeight="11500" tabRatio="797" firstSheet="1" activeTab="3" xr2:uid="{59790474-CE0E-48B1-B301-9F0A6BA50387}"/>
  </bookViews>
  <sheets>
    <sheet name="00 ISTRUZIONI PER L'USO I" sheetId="14" r:id="rId1"/>
    <sheet name="01 TITOLO CONTROLLO PERIODICO" sheetId="7" r:id="rId2"/>
    <sheet name="03 RIASSUNTO DEL RAPPORTO" sheetId="5" r:id="rId3"/>
    <sheet name="02 LISTA CONTROLLO E RAPPORTO" sheetId="2" r:id="rId4"/>
    <sheet name="FOTO" sheetId="23" r:id="rId5"/>
    <sheet name="NOTIFICA" sheetId="22" r:id="rId6"/>
    <sheet name="04 TITOLO CONTROLLO VERIFICA 01" sheetId="12" r:id="rId7"/>
    <sheet name="04 TITOLO CONTROLLO VERIFICA 02" sheetId="16" r:id="rId8"/>
    <sheet name="04 TITOLO CONTROLLO VERIFICA 03" sheetId="17" r:id="rId9"/>
    <sheet name="05 LISTA CONTROLLO VERIFICA" sheetId="19" r:id="rId10"/>
    <sheet name="06 Componenti costr." sheetId="18" r:id="rId11"/>
    <sheet name="Lista d’omologazione " sheetId="20" r:id="rId12"/>
    <sheet name="Dati di base " sheetId="4" r:id="rId13"/>
  </sheets>
  <definedNames>
    <definedName name="_xlnm._FilterDatabase" localSheetId="3" hidden="1">'02 LISTA CONTROLLO E RAPPORTO'!$A$4:$J$1205</definedName>
    <definedName name="_xlnm._FilterDatabase" localSheetId="9" hidden="1">'05 LISTA CONTROLLO VERIFICA'!$A$5:$K$1204</definedName>
    <definedName name="_xlnm._FilterDatabase" localSheetId="4" hidden="1">FOTO!$A$4:$H$1205</definedName>
    <definedName name="_xlnm._FilterDatabase" localSheetId="5" hidden="1">NOTIFICA!$A$27:$G$1226</definedName>
    <definedName name="_xlnm.Print_Area" localSheetId="0">'00 ISTRUZIONI PER L''USO I'!$A$1:$A$15</definedName>
    <definedName name="_xlnm.Print_Area" localSheetId="1">'01 TITOLO CONTROLLO PERIODICO'!$A$1:$E$39</definedName>
    <definedName name="_xlnm.Print_Area" localSheetId="3">'02 LISTA CONTROLLO E RAPPORTO'!$A$1:$E$1202</definedName>
    <definedName name="_xlnm.Print_Area" localSheetId="2">'03 RIASSUNTO DEL RAPPORTO'!$A$1:$E$62</definedName>
    <definedName name="_xlnm.Print_Area" localSheetId="6">'04 TITOLO CONTROLLO VERIFICA 01'!$A$1:$E$92</definedName>
    <definedName name="_xlnm.Print_Area" localSheetId="7">'04 TITOLO CONTROLLO VERIFICA 02'!$A$1:$E$170</definedName>
    <definedName name="_xlnm.Print_Area" localSheetId="8">'04 TITOLO CONTROLLO VERIFICA 03'!$A$1:$E$169</definedName>
    <definedName name="_xlnm.Print_Area" localSheetId="10">'06 Componenti costr.'!$A$1:$G$260</definedName>
    <definedName name="_xlnm.Print_Area" localSheetId="4">FOTO!$A$1:$D$1202</definedName>
    <definedName name="_xlnm.Print_Titles" localSheetId="3">'02 LISTA CONTROLLO E RAPPORTO'!$4:$4</definedName>
    <definedName name="_xlnm.Print_Titles" localSheetId="9">'05 LISTA CONTROLLO VERIFICA'!$5:$5</definedName>
    <definedName name="_xlnm.Print_Titles" localSheetId="4">FOTO!$4:$4</definedName>
    <definedName name="_xlnm.Print_Titles" localSheetId="5">NOTIFICA!$27:$27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18" l="1"/>
  <c r="F42" i="18"/>
  <c r="F41" i="18"/>
  <c r="F40" i="18"/>
  <c r="F39" i="18"/>
  <c r="A47" i="17"/>
  <c r="A36" i="16"/>
  <c r="A25" i="12"/>
  <c r="A59" i="12"/>
  <c r="A1" i="5"/>
  <c r="C1202" i="23" l="1"/>
  <c r="B1202" i="23"/>
  <c r="C1201" i="23"/>
  <c r="B1201" i="23"/>
  <c r="C1200" i="23"/>
  <c r="B1200" i="23"/>
  <c r="C1199" i="23"/>
  <c r="B1199" i="23"/>
  <c r="C1198" i="23"/>
  <c r="C1197" i="23"/>
  <c r="C1196" i="23"/>
  <c r="B1196" i="23"/>
  <c r="C1195" i="23"/>
  <c r="C1194" i="23"/>
  <c r="C1193" i="23"/>
  <c r="B1193" i="23"/>
  <c r="C1192" i="23"/>
  <c r="C1191" i="23"/>
  <c r="C1190" i="23"/>
  <c r="B1190" i="23"/>
  <c r="C1189" i="23"/>
  <c r="B1189" i="23"/>
  <c r="C1188" i="23"/>
  <c r="C1187" i="23"/>
  <c r="C1186" i="23"/>
  <c r="B1186" i="23"/>
  <c r="C1185" i="23"/>
  <c r="C1184" i="23"/>
  <c r="C1183" i="23"/>
  <c r="B1183" i="23"/>
  <c r="C1182" i="23"/>
  <c r="B1182" i="23"/>
  <c r="C1181" i="23"/>
  <c r="C1180" i="23"/>
  <c r="C1179" i="23"/>
  <c r="C1178" i="23"/>
  <c r="B1178" i="23"/>
  <c r="C1177" i="23"/>
  <c r="C1176" i="23"/>
  <c r="C1175" i="23"/>
  <c r="C1174" i="23"/>
  <c r="B1174" i="23"/>
  <c r="C1173" i="23"/>
  <c r="B1173" i="23"/>
  <c r="C1172" i="23"/>
  <c r="B1172" i="23"/>
  <c r="C1171" i="23"/>
  <c r="C1170" i="23"/>
  <c r="B1170" i="23"/>
  <c r="C1169" i="23"/>
  <c r="C1168" i="23"/>
  <c r="C1167" i="23"/>
  <c r="C1166" i="23"/>
  <c r="C1165" i="23"/>
  <c r="C1164" i="23"/>
  <c r="C1163" i="23"/>
  <c r="C1162" i="23"/>
  <c r="C1161" i="23"/>
  <c r="C1160" i="23"/>
  <c r="C1159" i="23"/>
  <c r="B1159" i="23"/>
  <c r="C1158" i="23"/>
  <c r="B1158" i="23"/>
  <c r="C1157" i="23"/>
  <c r="C1156" i="23"/>
  <c r="C1155" i="23"/>
  <c r="C1154" i="23"/>
  <c r="B1154" i="23"/>
  <c r="C1153" i="23"/>
  <c r="B1153" i="23"/>
  <c r="C1152" i="23"/>
  <c r="C1151" i="23"/>
  <c r="B1151" i="23"/>
  <c r="C1150" i="23"/>
  <c r="B1150" i="23"/>
  <c r="C1149" i="23"/>
  <c r="B1149" i="23"/>
  <c r="C1148" i="23"/>
  <c r="B1148" i="23"/>
  <c r="C1147" i="23"/>
  <c r="B1147" i="23"/>
  <c r="C1146" i="23"/>
  <c r="B1146" i="23"/>
  <c r="C1145" i="23"/>
  <c r="B1145" i="23"/>
  <c r="C1144" i="23"/>
  <c r="B1144" i="23"/>
  <c r="C1143" i="23"/>
  <c r="C1142" i="23"/>
  <c r="B1142" i="23"/>
  <c r="C1141" i="23"/>
  <c r="C1140" i="23"/>
  <c r="B1140" i="23"/>
  <c r="C1139" i="23"/>
  <c r="C1138" i="23"/>
  <c r="B1138" i="23"/>
  <c r="C1137" i="23"/>
  <c r="C1136" i="23"/>
  <c r="C1135" i="23"/>
  <c r="B1135" i="23"/>
  <c r="C1134" i="23"/>
  <c r="C1133" i="23"/>
  <c r="C1132" i="23"/>
  <c r="B1132" i="23"/>
  <c r="C1131" i="23"/>
  <c r="B1131" i="23"/>
  <c r="C1130" i="23"/>
  <c r="B1130" i="23"/>
  <c r="C1129" i="23"/>
  <c r="C1128" i="23"/>
  <c r="C1127" i="23"/>
  <c r="B1127" i="23"/>
  <c r="C1126" i="23"/>
  <c r="C1125" i="23"/>
  <c r="B1125" i="23"/>
  <c r="C1124" i="23"/>
  <c r="C1123" i="23"/>
  <c r="B1123" i="23"/>
  <c r="C1122" i="23"/>
  <c r="C1121" i="23"/>
  <c r="C1120" i="23"/>
  <c r="B1120" i="23"/>
  <c r="C1119" i="23"/>
  <c r="C1118" i="23"/>
  <c r="B1118" i="23"/>
  <c r="C1117" i="23"/>
  <c r="C1116" i="23"/>
  <c r="C1115" i="23"/>
  <c r="B1115" i="23"/>
  <c r="C1114" i="23"/>
  <c r="C1113" i="23"/>
  <c r="B1113" i="23"/>
  <c r="C1112" i="23"/>
  <c r="B1112" i="23"/>
  <c r="C1111" i="23"/>
  <c r="C1110" i="23"/>
  <c r="B1110" i="23"/>
  <c r="C1109" i="23"/>
  <c r="C1108" i="23"/>
  <c r="B1108" i="23"/>
  <c r="C1107" i="23"/>
  <c r="C1106" i="23"/>
  <c r="B1106" i="23"/>
  <c r="C1105" i="23"/>
  <c r="C1104" i="23"/>
  <c r="B1104" i="23"/>
  <c r="C1103" i="23"/>
  <c r="C1102" i="23"/>
  <c r="B1102" i="23"/>
  <c r="C1101" i="23"/>
  <c r="C1100" i="23"/>
  <c r="B1100" i="23"/>
  <c r="C1099" i="23"/>
  <c r="B1099" i="23"/>
  <c r="C1098" i="23"/>
  <c r="C1097" i="23"/>
  <c r="B1097" i="23"/>
  <c r="C1096" i="23"/>
  <c r="C1095" i="23"/>
  <c r="B1095" i="23"/>
  <c r="C1094" i="23"/>
  <c r="C1093" i="23"/>
  <c r="B1093" i="23"/>
  <c r="C1092" i="23"/>
  <c r="C1091" i="23"/>
  <c r="B1091" i="23"/>
  <c r="C1090" i="23"/>
  <c r="B1090" i="23"/>
  <c r="C1089" i="23"/>
  <c r="C1088" i="23"/>
  <c r="B1088" i="23"/>
  <c r="C1087" i="23"/>
  <c r="C1086" i="23"/>
  <c r="B1086" i="23"/>
  <c r="C1085" i="23"/>
  <c r="C1084" i="23"/>
  <c r="B1084" i="23"/>
  <c r="C1083" i="23"/>
  <c r="B1083" i="23"/>
  <c r="C1082" i="23"/>
  <c r="B1082" i="23"/>
  <c r="C1081" i="23"/>
  <c r="C1080" i="23"/>
  <c r="B1080" i="23"/>
  <c r="C1079" i="23"/>
  <c r="C1078" i="23"/>
  <c r="B1078" i="23"/>
  <c r="C1077" i="23"/>
  <c r="C1076" i="23"/>
  <c r="B1076" i="23"/>
  <c r="C1075" i="23"/>
  <c r="C1074" i="23"/>
  <c r="C1073" i="23"/>
  <c r="C1072" i="23"/>
  <c r="C1071" i="23"/>
  <c r="C1070" i="23"/>
  <c r="B1070" i="23"/>
  <c r="C1069" i="23"/>
  <c r="C1068" i="23"/>
  <c r="B1068" i="23"/>
  <c r="C1067" i="23"/>
  <c r="B1067" i="23"/>
  <c r="C1066" i="23"/>
  <c r="B1066" i="23"/>
  <c r="C1065" i="23"/>
  <c r="C1064" i="23"/>
  <c r="B1064" i="23"/>
  <c r="C1063" i="23"/>
  <c r="C1062" i="23"/>
  <c r="C1061" i="23"/>
  <c r="C1060" i="23"/>
  <c r="C1059" i="23"/>
  <c r="C1058" i="23"/>
  <c r="C1057" i="23"/>
  <c r="C1056" i="23"/>
  <c r="C1055" i="23"/>
  <c r="C1054" i="23"/>
  <c r="C1053" i="23"/>
  <c r="B1053" i="23"/>
  <c r="C1052" i="23"/>
  <c r="C1051" i="23"/>
  <c r="B1051" i="23"/>
  <c r="C1050" i="23"/>
  <c r="C1049" i="23"/>
  <c r="B1049" i="23"/>
  <c r="C1048" i="23"/>
  <c r="C1047" i="23"/>
  <c r="C1046" i="23"/>
  <c r="C1045" i="23"/>
  <c r="B1045" i="23"/>
  <c r="C1044" i="23"/>
  <c r="C1043" i="23"/>
  <c r="C1042" i="23"/>
  <c r="B1042" i="23"/>
  <c r="C1041" i="23"/>
  <c r="C1040" i="23"/>
  <c r="C1039" i="23"/>
  <c r="B1039" i="23"/>
  <c r="C1038" i="23"/>
  <c r="C1037" i="23"/>
  <c r="C1036" i="23"/>
  <c r="C1035" i="23"/>
  <c r="C1034" i="23"/>
  <c r="C1033" i="23"/>
  <c r="C1032" i="23"/>
  <c r="C1031" i="23"/>
  <c r="C1030" i="23"/>
  <c r="C1029" i="23"/>
  <c r="B1029" i="23"/>
  <c r="C1028" i="23"/>
  <c r="C1027" i="23"/>
  <c r="B1027" i="23"/>
  <c r="C1026" i="23"/>
  <c r="B1026" i="23"/>
  <c r="C1025" i="23"/>
  <c r="B1025" i="23"/>
  <c r="C1024" i="23"/>
  <c r="B1024" i="23"/>
  <c r="C1023" i="23"/>
  <c r="B1023" i="23"/>
  <c r="C1022" i="23"/>
  <c r="B1022" i="23"/>
  <c r="C1021" i="23"/>
  <c r="B1021" i="23"/>
  <c r="C1020" i="23"/>
  <c r="C1019" i="23"/>
  <c r="C1018" i="23"/>
  <c r="C1017" i="23"/>
  <c r="B1017" i="23"/>
  <c r="C1016" i="23"/>
  <c r="C1015" i="23"/>
  <c r="B1015" i="23"/>
  <c r="C1014" i="23"/>
  <c r="C1013" i="23"/>
  <c r="B1013" i="23"/>
  <c r="C1012" i="23"/>
  <c r="C1011" i="23"/>
  <c r="B1011" i="23"/>
  <c r="C1010" i="23"/>
  <c r="C1009" i="23"/>
  <c r="C1008" i="23"/>
  <c r="C1007" i="23"/>
  <c r="B1007" i="23"/>
  <c r="C1006" i="23"/>
  <c r="B1006" i="23"/>
  <c r="C1005" i="23"/>
  <c r="B1005" i="23"/>
  <c r="C1004" i="23"/>
  <c r="C1003" i="23"/>
  <c r="C1002" i="23"/>
  <c r="C1001" i="23"/>
  <c r="B1001" i="23"/>
  <c r="C1000" i="23"/>
  <c r="C999" i="23"/>
  <c r="C998" i="23"/>
  <c r="B998" i="23"/>
  <c r="C997" i="23"/>
  <c r="B997" i="23"/>
  <c r="C996" i="23"/>
  <c r="C995" i="23"/>
  <c r="B995" i="23"/>
  <c r="C994" i="23"/>
  <c r="C993" i="23"/>
  <c r="B993" i="23"/>
  <c r="C992" i="23"/>
  <c r="C991" i="23"/>
  <c r="B991" i="23"/>
  <c r="C990" i="23"/>
  <c r="C989" i="23"/>
  <c r="B989" i="23"/>
  <c r="C988" i="23"/>
  <c r="C987" i="23"/>
  <c r="B987" i="23"/>
  <c r="C986" i="23"/>
  <c r="C985" i="23"/>
  <c r="B985" i="23"/>
  <c r="C984" i="23"/>
  <c r="C983" i="23"/>
  <c r="B983" i="23"/>
  <c r="C982" i="23"/>
  <c r="B982" i="23"/>
  <c r="C981" i="23"/>
  <c r="C980" i="23"/>
  <c r="B980" i="23"/>
  <c r="C979" i="23"/>
  <c r="C978" i="23"/>
  <c r="B978" i="23"/>
  <c r="C977" i="23"/>
  <c r="C976" i="23"/>
  <c r="C975" i="23"/>
  <c r="B975" i="23"/>
  <c r="C974" i="23"/>
  <c r="C973" i="23"/>
  <c r="B973" i="23"/>
  <c r="C972" i="23"/>
  <c r="C971" i="23"/>
  <c r="C970" i="23"/>
  <c r="B970" i="23"/>
  <c r="C969" i="23"/>
  <c r="C968" i="23"/>
  <c r="B968" i="23"/>
  <c r="C967" i="23"/>
  <c r="C966" i="23"/>
  <c r="B966" i="23"/>
  <c r="C965" i="23"/>
  <c r="C964" i="23"/>
  <c r="B964" i="23"/>
  <c r="C963" i="23"/>
  <c r="B963" i="23"/>
  <c r="C962" i="23"/>
  <c r="B962" i="23"/>
  <c r="C961" i="23"/>
  <c r="B961" i="23"/>
  <c r="C960" i="23"/>
  <c r="C959" i="23"/>
  <c r="B959" i="23"/>
  <c r="C958" i="23"/>
  <c r="B958" i="23"/>
  <c r="C957" i="23"/>
  <c r="C956" i="23"/>
  <c r="C955" i="23"/>
  <c r="B955" i="23"/>
  <c r="C954" i="23"/>
  <c r="C953" i="23"/>
  <c r="C952" i="23"/>
  <c r="B952" i="23"/>
  <c r="C951" i="23"/>
  <c r="C950" i="23"/>
  <c r="B950" i="23"/>
  <c r="C949" i="23"/>
  <c r="C948" i="23"/>
  <c r="B948" i="23"/>
  <c r="C947" i="23"/>
  <c r="C946" i="23"/>
  <c r="B946" i="23"/>
  <c r="C945" i="23"/>
  <c r="C944" i="23"/>
  <c r="B944" i="23"/>
  <c r="C943" i="23"/>
  <c r="C942" i="23"/>
  <c r="B942" i="23"/>
  <c r="C941" i="23"/>
  <c r="B941" i="23"/>
  <c r="C940" i="23"/>
  <c r="C939" i="23"/>
  <c r="C938" i="23"/>
  <c r="C937" i="23"/>
  <c r="C936" i="23"/>
  <c r="C935" i="23"/>
  <c r="B935" i="23"/>
  <c r="C934" i="23"/>
  <c r="C933" i="23"/>
  <c r="B933" i="23"/>
  <c r="C932" i="23"/>
  <c r="B932" i="23"/>
  <c r="C931" i="23"/>
  <c r="C930" i="23"/>
  <c r="B930" i="23"/>
  <c r="C929" i="23"/>
  <c r="C928" i="23"/>
  <c r="B928" i="23"/>
  <c r="C927" i="23"/>
  <c r="C926" i="23"/>
  <c r="B926" i="23"/>
  <c r="C925" i="23"/>
  <c r="C924" i="23"/>
  <c r="C923" i="23"/>
  <c r="B923" i="23"/>
  <c r="C922" i="23"/>
  <c r="C921" i="23"/>
  <c r="B921" i="23"/>
  <c r="C920" i="23"/>
  <c r="B920" i="23"/>
  <c r="C919" i="23"/>
  <c r="B919" i="23"/>
  <c r="C918" i="23"/>
  <c r="C917" i="23"/>
  <c r="C916" i="23"/>
  <c r="B916" i="23"/>
  <c r="C915" i="23"/>
  <c r="C914" i="23"/>
  <c r="C913" i="23"/>
  <c r="B913" i="23"/>
  <c r="C912" i="23"/>
  <c r="C911" i="23"/>
  <c r="C910" i="23"/>
  <c r="B910" i="23"/>
  <c r="C909" i="23"/>
  <c r="C908" i="23"/>
  <c r="B908" i="23"/>
  <c r="C907" i="23"/>
  <c r="B907" i="23"/>
  <c r="C906" i="23"/>
  <c r="C905" i="23"/>
  <c r="B905" i="23"/>
  <c r="C904" i="23"/>
  <c r="C903" i="23"/>
  <c r="B903" i="23"/>
  <c r="C902" i="23"/>
  <c r="C901" i="23"/>
  <c r="B901" i="23"/>
  <c r="C900" i="23"/>
  <c r="B900" i="23"/>
  <c r="C899" i="23"/>
  <c r="C898" i="23"/>
  <c r="B898" i="23"/>
  <c r="C897" i="23"/>
  <c r="C896" i="23"/>
  <c r="C895" i="23"/>
  <c r="C894" i="23"/>
  <c r="B894" i="23"/>
  <c r="C893" i="23"/>
  <c r="C892" i="23"/>
  <c r="B892" i="23"/>
  <c r="C891" i="23"/>
  <c r="C890" i="23"/>
  <c r="B890" i="23"/>
  <c r="C889" i="23"/>
  <c r="C888" i="23"/>
  <c r="B888" i="23"/>
  <c r="C887" i="23"/>
  <c r="C886" i="23"/>
  <c r="B886" i="23"/>
  <c r="C885" i="23"/>
  <c r="C884" i="23"/>
  <c r="B884" i="23"/>
  <c r="C883" i="23"/>
  <c r="C882" i="23"/>
  <c r="B882" i="23"/>
  <c r="C881" i="23"/>
  <c r="C880" i="23"/>
  <c r="C879" i="23"/>
  <c r="B879" i="23"/>
  <c r="C878" i="23"/>
  <c r="B878" i="23"/>
  <c r="C877" i="23"/>
  <c r="B877" i="23"/>
  <c r="C876" i="23"/>
  <c r="B876" i="23"/>
  <c r="C875" i="23"/>
  <c r="B875" i="23"/>
  <c r="C874" i="23"/>
  <c r="B874" i="23"/>
  <c r="C873" i="23"/>
  <c r="B873" i="23"/>
  <c r="C872" i="23"/>
  <c r="B872" i="23"/>
  <c r="C871" i="23"/>
  <c r="C870" i="23"/>
  <c r="C869" i="23"/>
  <c r="C868" i="23"/>
  <c r="C867" i="23"/>
  <c r="C866" i="23"/>
  <c r="C865" i="23"/>
  <c r="B865" i="23"/>
  <c r="C864" i="23"/>
  <c r="C863" i="23"/>
  <c r="B863" i="23"/>
  <c r="C862" i="23"/>
  <c r="C861" i="23"/>
  <c r="B861" i="23"/>
  <c r="C860" i="23"/>
  <c r="C859" i="23"/>
  <c r="B859" i="23"/>
  <c r="C858" i="23"/>
  <c r="C857" i="23"/>
  <c r="B857" i="23"/>
  <c r="C856" i="23"/>
  <c r="C855" i="23"/>
  <c r="B855" i="23"/>
  <c r="C854" i="23"/>
  <c r="C853" i="23"/>
  <c r="C852" i="23"/>
  <c r="B852" i="23"/>
  <c r="C851" i="23"/>
  <c r="C850" i="23"/>
  <c r="B850" i="23"/>
  <c r="C849" i="23"/>
  <c r="C848" i="23"/>
  <c r="B848" i="23"/>
  <c r="C847" i="23"/>
  <c r="C846" i="23"/>
  <c r="B846" i="23"/>
  <c r="C845" i="23"/>
  <c r="B845" i="23"/>
  <c r="C844" i="23"/>
  <c r="C843" i="23"/>
  <c r="B843" i="23"/>
  <c r="C842" i="23"/>
  <c r="C841" i="23"/>
  <c r="B841" i="23"/>
  <c r="C840" i="23"/>
  <c r="C839" i="23"/>
  <c r="B839" i="23"/>
  <c r="C838" i="23"/>
  <c r="B838" i="23"/>
  <c r="C837" i="23"/>
  <c r="C836" i="23"/>
  <c r="B836" i="23"/>
  <c r="C835" i="23"/>
  <c r="C834" i="23"/>
  <c r="B834" i="23"/>
  <c r="C833" i="23"/>
  <c r="C832" i="23"/>
  <c r="B832" i="23"/>
  <c r="C831" i="23"/>
  <c r="C830" i="23"/>
  <c r="C829" i="23"/>
  <c r="B829" i="23"/>
  <c r="C828" i="23"/>
  <c r="B828" i="23"/>
  <c r="C827" i="23"/>
  <c r="B827" i="23"/>
  <c r="C826" i="23"/>
  <c r="C825" i="23"/>
  <c r="B825" i="23"/>
  <c r="C824" i="23"/>
  <c r="C823" i="23"/>
  <c r="B823" i="23"/>
  <c r="C822" i="23"/>
  <c r="B822" i="23"/>
  <c r="C821" i="23"/>
  <c r="C820" i="23"/>
  <c r="C819" i="23"/>
  <c r="C818" i="23"/>
  <c r="C817" i="23"/>
  <c r="B817" i="23"/>
  <c r="C816" i="23"/>
  <c r="C815" i="23"/>
  <c r="B815" i="23"/>
  <c r="C814" i="23"/>
  <c r="C813" i="23"/>
  <c r="B813" i="23"/>
  <c r="C812" i="23"/>
  <c r="B812" i="23"/>
  <c r="C811" i="23"/>
  <c r="B811" i="23"/>
  <c r="C810" i="23"/>
  <c r="B810" i="23"/>
  <c r="C809" i="23"/>
  <c r="B809" i="23"/>
  <c r="C808" i="23"/>
  <c r="B808" i="23"/>
  <c r="C807" i="23"/>
  <c r="B807" i="23"/>
  <c r="C806" i="23"/>
  <c r="B806" i="23"/>
  <c r="C805" i="23"/>
  <c r="C804" i="23"/>
  <c r="C803" i="23"/>
  <c r="B803" i="23"/>
  <c r="C802" i="23"/>
  <c r="C801" i="23"/>
  <c r="B801" i="23"/>
  <c r="C800" i="23"/>
  <c r="B800" i="23"/>
  <c r="C799" i="23"/>
  <c r="C798" i="23"/>
  <c r="B798" i="23"/>
  <c r="C797" i="23"/>
  <c r="C796" i="23"/>
  <c r="B796" i="23"/>
  <c r="C795" i="23"/>
  <c r="C794" i="23"/>
  <c r="B794" i="23"/>
  <c r="C793" i="23"/>
  <c r="C792" i="23"/>
  <c r="B792" i="23"/>
  <c r="C791" i="23"/>
  <c r="C790" i="23"/>
  <c r="B790" i="23"/>
  <c r="C789" i="23"/>
  <c r="C788" i="23"/>
  <c r="B788" i="23"/>
  <c r="C787" i="23"/>
  <c r="C786" i="23"/>
  <c r="B786" i="23"/>
  <c r="C785" i="23"/>
  <c r="C784" i="23"/>
  <c r="B784" i="23"/>
  <c r="C783" i="23"/>
  <c r="C782" i="23"/>
  <c r="B782" i="23"/>
  <c r="C781" i="23"/>
  <c r="C780" i="23"/>
  <c r="B780" i="23"/>
  <c r="C779" i="23"/>
  <c r="B779" i="23"/>
  <c r="C778" i="23"/>
  <c r="C777" i="23"/>
  <c r="B777" i="23"/>
  <c r="C776" i="23"/>
  <c r="C775" i="23"/>
  <c r="B775" i="23"/>
  <c r="C774" i="23"/>
  <c r="C773" i="23"/>
  <c r="B773" i="23"/>
  <c r="C772" i="23"/>
  <c r="C771" i="23"/>
  <c r="B771" i="23"/>
  <c r="C770" i="23"/>
  <c r="B770" i="23"/>
  <c r="C769" i="23"/>
  <c r="B769" i="23"/>
  <c r="C768" i="23"/>
  <c r="C767" i="23"/>
  <c r="B767" i="23"/>
  <c r="C766" i="23"/>
  <c r="C765" i="23"/>
  <c r="B765" i="23"/>
  <c r="C764" i="23"/>
  <c r="C763" i="23"/>
  <c r="B763" i="23"/>
  <c r="C762" i="23"/>
  <c r="B762" i="23"/>
  <c r="C761" i="23"/>
  <c r="C760" i="23"/>
  <c r="C759" i="23"/>
  <c r="B759" i="23"/>
  <c r="C758" i="23"/>
  <c r="C757" i="23"/>
  <c r="B757" i="23"/>
  <c r="C756" i="23"/>
  <c r="C755" i="23"/>
  <c r="B755" i="23"/>
  <c r="C754" i="23"/>
  <c r="C753" i="23"/>
  <c r="C752" i="23"/>
  <c r="B752" i="23"/>
  <c r="C751" i="23"/>
  <c r="C750" i="23"/>
  <c r="C749" i="23"/>
  <c r="C748" i="23"/>
  <c r="B748" i="23"/>
  <c r="C747" i="23"/>
  <c r="B747" i="23"/>
  <c r="C746" i="23"/>
  <c r="C745" i="23"/>
  <c r="C744" i="23"/>
  <c r="B744" i="23"/>
  <c r="C743" i="23"/>
  <c r="C742" i="23"/>
  <c r="C741" i="23"/>
  <c r="B741" i="23"/>
  <c r="C740" i="23"/>
  <c r="C739" i="23"/>
  <c r="B739" i="23"/>
  <c r="C738" i="23"/>
  <c r="B738" i="23"/>
  <c r="C737" i="23"/>
  <c r="C736" i="23"/>
  <c r="B736" i="23"/>
  <c r="C735" i="23"/>
  <c r="C734" i="23"/>
  <c r="C733" i="23"/>
  <c r="B733" i="23"/>
  <c r="C732" i="23"/>
  <c r="C731" i="23"/>
  <c r="B731" i="23"/>
  <c r="C730" i="23"/>
  <c r="C729" i="23"/>
  <c r="B729" i="23"/>
  <c r="C728" i="23"/>
  <c r="C727" i="23"/>
  <c r="B727" i="23"/>
  <c r="C726" i="23"/>
  <c r="C725" i="23"/>
  <c r="B725" i="23"/>
  <c r="C724" i="23"/>
  <c r="C723" i="23"/>
  <c r="C722" i="23"/>
  <c r="B722" i="23"/>
  <c r="C721" i="23"/>
  <c r="C720" i="23"/>
  <c r="C719" i="23"/>
  <c r="B719" i="23"/>
  <c r="C718" i="23"/>
  <c r="C717" i="23"/>
  <c r="B717" i="23"/>
  <c r="C716" i="23"/>
  <c r="C715" i="23"/>
  <c r="B715" i="23"/>
  <c r="C714" i="23"/>
  <c r="B714" i="23"/>
  <c r="C713" i="23"/>
  <c r="B713" i="23"/>
  <c r="C712" i="23"/>
  <c r="C711" i="23"/>
  <c r="B711" i="23"/>
  <c r="C710" i="23"/>
  <c r="C709" i="23"/>
  <c r="B709" i="23"/>
  <c r="C708" i="23"/>
  <c r="B708" i="23"/>
  <c r="C707" i="23"/>
  <c r="C706" i="23"/>
  <c r="C705" i="23"/>
  <c r="C704" i="23"/>
  <c r="C703" i="23"/>
  <c r="C702" i="23"/>
  <c r="B702" i="23"/>
  <c r="C701" i="23"/>
  <c r="C700" i="23"/>
  <c r="B700" i="23"/>
  <c r="C699" i="23"/>
  <c r="C698" i="23"/>
  <c r="B698" i="23"/>
  <c r="C697" i="23"/>
  <c r="B697" i="23"/>
  <c r="C696" i="23"/>
  <c r="B696" i="23"/>
  <c r="C695" i="23"/>
  <c r="B695" i="23"/>
  <c r="C694" i="23"/>
  <c r="B694" i="23"/>
  <c r="C693" i="23"/>
  <c r="B693" i="23"/>
  <c r="C692" i="23"/>
  <c r="B692" i="23"/>
  <c r="C691" i="23"/>
  <c r="B691" i="23"/>
  <c r="C690" i="23"/>
  <c r="C689" i="23"/>
  <c r="B689" i="23"/>
  <c r="C688" i="23"/>
  <c r="C687" i="23"/>
  <c r="C686" i="23"/>
  <c r="C685" i="23"/>
  <c r="B685" i="23"/>
  <c r="C684" i="23"/>
  <c r="C683" i="23"/>
  <c r="B683" i="23"/>
  <c r="C682" i="23"/>
  <c r="C681" i="23"/>
  <c r="C680" i="23"/>
  <c r="C679" i="23"/>
  <c r="B679" i="23"/>
  <c r="C678" i="23"/>
  <c r="C677" i="23"/>
  <c r="B677" i="23"/>
  <c r="C676" i="23"/>
  <c r="C675" i="23"/>
  <c r="B675" i="23"/>
  <c r="C674" i="23"/>
  <c r="C673" i="23"/>
  <c r="B673" i="23"/>
  <c r="C672" i="23"/>
  <c r="B672" i="23"/>
  <c r="C671" i="23"/>
  <c r="C670" i="23"/>
  <c r="B670" i="23"/>
  <c r="C669" i="23"/>
  <c r="C668" i="23"/>
  <c r="B668" i="23"/>
  <c r="C667" i="23"/>
  <c r="C666" i="23"/>
  <c r="B666" i="23"/>
  <c r="C665" i="23"/>
  <c r="C664" i="23"/>
  <c r="B664" i="23"/>
  <c r="C663" i="23"/>
  <c r="B663" i="23"/>
  <c r="C662" i="23"/>
  <c r="C661" i="23"/>
  <c r="C660" i="23"/>
  <c r="C659" i="23"/>
  <c r="C658" i="23"/>
  <c r="B658" i="23"/>
  <c r="C657" i="23"/>
  <c r="C656" i="23"/>
  <c r="B656" i="23"/>
  <c r="C655" i="23"/>
  <c r="C654" i="23"/>
  <c r="B654" i="23"/>
  <c r="C653" i="23"/>
  <c r="C652" i="23"/>
  <c r="B652" i="23"/>
  <c r="C651" i="23"/>
  <c r="C650" i="23"/>
  <c r="B650" i="23"/>
  <c r="C649" i="23"/>
  <c r="C648" i="23"/>
  <c r="B648" i="23"/>
  <c r="C647" i="23"/>
  <c r="C646" i="23"/>
  <c r="B646" i="23"/>
  <c r="C645" i="23"/>
  <c r="C644" i="23"/>
  <c r="B644" i="23"/>
  <c r="C643" i="23"/>
  <c r="B643" i="23"/>
  <c r="C642" i="23"/>
  <c r="C641" i="23"/>
  <c r="B641" i="23"/>
  <c r="C640" i="23"/>
  <c r="C639" i="23"/>
  <c r="B639" i="23"/>
  <c r="C638" i="23"/>
  <c r="C637" i="23"/>
  <c r="C636" i="23"/>
  <c r="B636" i="23"/>
  <c r="C635" i="23"/>
  <c r="C634" i="23"/>
  <c r="B634" i="23"/>
  <c r="C633" i="23"/>
  <c r="C632" i="23"/>
  <c r="B632" i="23"/>
  <c r="C631" i="23"/>
  <c r="B631" i="23"/>
  <c r="C630" i="23"/>
  <c r="C629" i="23"/>
  <c r="B629" i="23"/>
  <c r="C628" i="23"/>
  <c r="C627" i="23"/>
  <c r="B627" i="23"/>
  <c r="C626" i="23"/>
  <c r="C625" i="23"/>
  <c r="C624" i="23"/>
  <c r="B624" i="23"/>
  <c r="C623" i="23"/>
  <c r="C622" i="23"/>
  <c r="B622" i="23"/>
  <c r="C621" i="23"/>
  <c r="C620" i="23"/>
  <c r="B620" i="23"/>
  <c r="C619" i="23"/>
  <c r="C618" i="23"/>
  <c r="B618" i="23"/>
  <c r="C617" i="23"/>
  <c r="B617" i="23"/>
  <c r="C616" i="23"/>
  <c r="C615" i="23"/>
  <c r="B615" i="23"/>
  <c r="C614" i="23"/>
  <c r="C613" i="23"/>
  <c r="B613" i="23"/>
  <c r="C612" i="23"/>
  <c r="C611" i="23"/>
  <c r="C610" i="23"/>
  <c r="B610" i="23"/>
  <c r="C609" i="23"/>
  <c r="C608" i="23"/>
  <c r="B608" i="23"/>
  <c r="C607" i="23"/>
  <c r="C606" i="23"/>
  <c r="B606" i="23"/>
  <c r="C605" i="23"/>
  <c r="C604" i="23"/>
  <c r="B604" i="23"/>
  <c r="C603" i="23"/>
  <c r="C602" i="23"/>
  <c r="C601" i="23"/>
  <c r="C600" i="23"/>
  <c r="B600" i="23"/>
  <c r="C599" i="23"/>
  <c r="C598" i="23"/>
  <c r="B598" i="23"/>
  <c r="C597" i="23"/>
  <c r="C596" i="23"/>
  <c r="B596" i="23"/>
  <c r="C595" i="23"/>
  <c r="C594" i="23"/>
  <c r="C593" i="23"/>
  <c r="B593" i="23"/>
  <c r="C592" i="23"/>
  <c r="C591" i="23"/>
  <c r="B591" i="23"/>
  <c r="C590" i="23"/>
  <c r="C589" i="23"/>
  <c r="B589" i="23"/>
  <c r="C588" i="23"/>
  <c r="C587" i="23"/>
  <c r="B587" i="23"/>
  <c r="C586" i="23"/>
  <c r="C585" i="23"/>
  <c r="B585" i="23"/>
  <c r="C584" i="23"/>
  <c r="C583" i="23"/>
  <c r="C582" i="23"/>
  <c r="B582" i="23"/>
  <c r="C581" i="23"/>
  <c r="C580" i="23"/>
  <c r="B580" i="23"/>
  <c r="C579" i="23"/>
  <c r="C578" i="23"/>
  <c r="B578" i="23"/>
  <c r="C577" i="23"/>
  <c r="C576" i="23"/>
  <c r="C575" i="23"/>
  <c r="B575" i="23"/>
  <c r="C574" i="23"/>
  <c r="C573" i="23"/>
  <c r="B573" i="23"/>
  <c r="C572" i="23"/>
  <c r="B572" i="23"/>
  <c r="C571" i="23"/>
  <c r="C570" i="23"/>
  <c r="B570" i="23"/>
  <c r="C569" i="23"/>
  <c r="C568" i="23"/>
  <c r="B568" i="23"/>
  <c r="C567" i="23"/>
  <c r="C566" i="23"/>
  <c r="B566" i="23"/>
  <c r="C565" i="23"/>
  <c r="C564" i="23"/>
  <c r="B564" i="23"/>
  <c r="C563" i="23"/>
  <c r="C562" i="23"/>
  <c r="B562" i="23"/>
  <c r="C561" i="23"/>
  <c r="C560" i="23"/>
  <c r="C559" i="23"/>
  <c r="B559" i="23"/>
  <c r="C558" i="23"/>
  <c r="C557" i="23"/>
  <c r="B557" i="23"/>
  <c r="C556" i="23"/>
  <c r="C555" i="23"/>
  <c r="B555" i="23"/>
  <c r="C554" i="23"/>
  <c r="C553" i="23"/>
  <c r="B553" i="23"/>
  <c r="C552" i="23"/>
  <c r="C551" i="23"/>
  <c r="C550" i="23"/>
  <c r="B550" i="23"/>
  <c r="C549" i="23"/>
  <c r="C548" i="23"/>
  <c r="B548" i="23"/>
  <c r="C547" i="23"/>
  <c r="C546" i="23"/>
  <c r="B546" i="23"/>
  <c r="C545" i="23"/>
  <c r="C544" i="23"/>
  <c r="C543" i="23"/>
  <c r="B543" i="23"/>
  <c r="C542" i="23"/>
  <c r="C541" i="23"/>
  <c r="B541" i="23"/>
  <c r="C540" i="23"/>
  <c r="C539" i="23"/>
  <c r="B539" i="23"/>
  <c r="C538" i="23"/>
  <c r="C537" i="23"/>
  <c r="B537" i="23"/>
  <c r="C536" i="23"/>
  <c r="C535" i="23"/>
  <c r="B535" i="23"/>
  <c r="C534" i="23"/>
  <c r="C533" i="23"/>
  <c r="B533" i="23"/>
  <c r="C532" i="23"/>
  <c r="C531" i="23"/>
  <c r="B531" i="23"/>
  <c r="C530" i="23"/>
  <c r="C529" i="23"/>
  <c r="B529" i="23"/>
  <c r="C528" i="23"/>
  <c r="C527" i="23"/>
  <c r="B527" i="23"/>
  <c r="C526" i="23"/>
  <c r="C525" i="23"/>
  <c r="B525" i="23"/>
  <c r="C524" i="23"/>
  <c r="C523" i="23"/>
  <c r="B523" i="23"/>
  <c r="C522" i="23"/>
  <c r="C521" i="23"/>
  <c r="B521" i="23"/>
  <c r="C520" i="23"/>
  <c r="C519" i="23"/>
  <c r="C518" i="23"/>
  <c r="B518" i="23"/>
  <c r="C517" i="23"/>
  <c r="C516" i="23"/>
  <c r="B516" i="23"/>
  <c r="C515" i="23"/>
  <c r="C514" i="23"/>
  <c r="B514" i="23"/>
  <c r="C513" i="23"/>
  <c r="B513" i="23"/>
  <c r="C512" i="23"/>
  <c r="C511" i="23"/>
  <c r="B511" i="23"/>
  <c r="C510" i="23"/>
  <c r="C509" i="23"/>
  <c r="B509" i="23"/>
  <c r="C508" i="23"/>
  <c r="C507" i="23"/>
  <c r="B507" i="23"/>
  <c r="C506" i="23"/>
  <c r="C505" i="23"/>
  <c r="B505" i="23"/>
  <c r="C504" i="23"/>
  <c r="C503" i="23"/>
  <c r="C502" i="23"/>
  <c r="B502" i="23"/>
  <c r="C501" i="23"/>
  <c r="C500" i="23"/>
  <c r="C499" i="23"/>
  <c r="B499" i="23"/>
  <c r="C498" i="23"/>
  <c r="C497" i="23"/>
  <c r="C496" i="23"/>
  <c r="B496" i="23"/>
  <c r="C495" i="23"/>
  <c r="C494" i="23"/>
  <c r="C493" i="23"/>
  <c r="B493" i="23"/>
  <c r="C492" i="23"/>
  <c r="B492" i="23"/>
  <c r="C491" i="23"/>
  <c r="C490" i="23"/>
  <c r="B490" i="23"/>
  <c r="C489" i="23"/>
  <c r="C488" i="23"/>
  <c r="B488" i="23"/>
  <c r="C487" i="23"/>
  <c r="C486" i="23"/>
  <c r="B486" i="23"/>
  <c r="C485" i="23"/>
  <c r="C484" i="23"/>
  <c r="B484" i="23"/>
  <c r="C483" i="23"/>
  <c r="C482" i="23"/>
  <c r="C481" i="23"/>
  <c r="B481" i="23"/>
  <c r="C480" i="23"/>
  <c r="C479" i="23"/>
  <c r="C478" i="23"/>
  <c r="B478" i="23"/>
  <c r="C477" i="23"/>
  <c r="C476" i="23"/>
  <c r="B476" i="23"/>
  <c r="C475" i="23"/>
  <c r="B475" i="23"/>
  <c r="C474" i="23"/>
  <c r="B474" i="23"/>
  <c r="C473" i="23"/>
  <c r="C472" i="23"/>
  <c r="B472" i="23"/>
  <c r="C471" i="23"/>
  <c r="C470" i="23"/>
  <c r="B470" i="23"/>
  <c r="C469" i="23"/>
  <c r="C468" i="23"/>
  <c r="B468" i="23"/>
  <c r="C467" i="23"/>
  <c r="C466" i="23"/>
  <c r="B466" i="23"/>
  <c r="C465" i="23"/>
  <c r="B465" i="23"/>
  <c r="C464" i="23"/>
  <c r="C463" i="23"/>
  <c r="B463" i="23"/>
  <c r="C462" i="23"/>
  <c r="C461" i="23"/>
  <c r="B461" i="23"/>
  <c r="C460" i="23"/>
  <c r="B460" i="23"/>
  <c r="C459" i="23"/>
  <c r="B459" i="23"/>
  <c r="C458" i="23"/>
  <c r="C457" i="23"/>
  <c r="B457" i="23"/>
  <c r="C456" i="23"/>
  <c r="C455" i="23"/>
  <c r="B455" i="23"/>
  <c r="C454" i="23"/>
  <c r="B454" i="23"/>
  <c r="C453" i="23"/>
  <c r="C452" i="23"/>
  <c r="C451" i="23"/>
  <c r="C450" i="23"/>
  <c r="C449" i="23"/>
  <c r="C448" i="23"/>
  <c r="C447" i="23"/>
  <c r="C446" i="23"/>
  <c r="B446" i="23"/>
  <c r="C445" i="23"/>
  <c r="C444" i="23"/>
  <c r="B444" i="23"/>
  <c r="C443" i="23"/>
  <c r="C442" i="23"/>
  <c r="B442" i="23"/>
  <c r="C441" i="23"/>
  <c r="B441" i="23"/>
  <c r="C440" i="23"/>
  <c r="B440" i="23"/>
  <c r="C439" i="23"/>
  <c r="B439" i="23"/>
  <c r="C438" i="23"/>
  <c r="B438" i="23"/>
  <c r="C437" i="23"/>
  <c r="B437" i="23"/>
  <c r="C436" i="23"/>
  <c r="B436" i="23"/>
  <c r="C435" i="23"/>
  <c r="B435" i="23"/>
  <c r="C434" i="23"/>
  <c r="C433" i="23"/>
  <c r="B433" i="23"/>
  <c r="C432" i="23"/>
  <c r="C431" i="23"/>
  <c r="C430" i="23"/>
  <c r="B430" i="23"/>
  <c r="C429" i="23"/>
  <c r="C428" i="23"/>
  <c r="B428" i="23"/>
  <c r="C427" i="23"/>
  <c r="B427" i="23"/>
  <c r="C426" i="23"/>
  <c r="C425" i="23"/>
  <c r="B425" i="23"/>
  <c r="C424" i="23"/>
  <c r="C423" i="23"/>
  <c r="B423" i="23"/>
  <c r="C422" i="23"/>
  <c r="C421" i="23"/>
  <c r="B421" i="23"/>
  <c r="C420" i="23"/>
  <c r="C419" i="23"/>
  <c r="B419" i="23"/>
  <c r="C418" i="23"/>
  <c r="C417" i="23"/>
  <c r="B417" i="23"/>
  <c r="C416" i="23"/>
  <c r="C415" i="23"/>
  <c r="B415" i="23"/>
  <c r="C414" i="23"/>
  <c r="C413" i="23"/>
  <c r="B413" i="23"/>
  <c r="C412" i="23"/>
  <c r="B412" i="23"/>
  <c r="C411" i="23"/>
  <c r="C410" i="23"/>
  <c r="C409" i="23"/>
  <c r="C408" i="23"/>
  <c r="B408" i="23"/>
  <c r="C407" i="23"/>
  <c r="C406" i="23"/>
  <c r="B406" i="23"/>
  <c r="C405" i="23"/>
  <c r="B405" i="23"/>
  <c r="C404" i="23"/>
  <c r="B404" i="23"/>
  <c r="C403" i="23"/>
  <c r="C402" i="23"/>
  <c r="B402" i="23"/>
  <c r="C401" i="23"/>
  <c r="C400" i="23"/>
  <c r="B400" i="23"/>
  <c r="C399" i="23"/>
  <c r="B399" i="23"/>
  <c r="C398" i="23"/>
  <c r="C397" i="23"/>
  <c r="B397" i="23"/>
  <c r="C396" i="23"/>
  <c r="C395" i="23"/>
  <c r="B395" i="23"/>
  <c r="C394" i="23"/>
  <c r="C393" i="23"/>
  <c r="B393" i="23"/>
  <c r="C392" i="23"/>
  <c r="B392" i="23"/>
  <c r="C391" i="23"/>
  <c r="C390" i="23"/>
  <c r="B390" i="23"/>
  <c r="C389" i="23"/>
  <c r="C388" i="23"/>
  <c r="B388" i="23"/>
  <c r="C387" i="23"/>
  <c r="C386" i="23"/>
  <c r="B386" i="23"/>
  <c r="C385" i="23"/>
  <c r="B385" i="23"/>
  <c r="C384" i="23"/>
  <c r="B384" i="23"/>
  <c r="C383" i="23"/>
  <c r="C382" i="23"/>
  <c r="C381" i="23"/>
  <c r="B381" i="23"/>
  <c r="C380" i="23"/>
  <c r="C379" i="23"/>
  <c r="B379" i="23"/>
  <c r="C378" i="23"/>
  <c r="C377" i="23"/>
  <c r="B377" i="23"/>
  <c r="C376" i="23"/>
  <c r="C375" i="23"/>
  <c r="B375" i="23"/>
  <c r="C374" i="23"/>
  <c r="C373" i="23"/>
  <c r="B373" i="23"/>
  <c r="C372" i="23"/>
  <c r="C371" i="23"/>
  <c r="B371" i="23"/>
  <c r="C370" i="23"/>
  <c r="C369" i="23"/>
  <c r="B369" i="23"/>
  <c r="C368" i="23"/>
  <c r="C367" i="23"/>
  <c r="B367" i="23"/>
  <c r="C366" i="23"/>
  <c r="C365" i="23"/>
  <c r="B365" i="23"/>
  <c r="C364" i="23"/>
  <c r="C363" i="23"/>
  <c r="B363" i="23"/>
  <c r="C362" i="23"/>
  <c r="C361" i="23"/>
  <c r="B361" i="23"/>
  <c r="C360" i="23"/>
  <c r="C359" i="23"/>
  <c r="B359" i="23"/>
  <c r="C358" i="23"/>
  <c r="C357" i="23"/>
  <c r="B357" i="23"/>
  <c r="C356" i="23"/>
  <c r="C355" i="23"/>
  <c r="B355" i="23"/>
  <c r="C354" i="23"/>
  <c r="C353" i="23"/>
  <c r="B353" i="23"/>
  <c r="C352" i="23"/>
  <c r="C351" i="23"/>
  <c r="B351" i="23"/>
  <c r="C350" i="23"/>
  <c r="C349" i="23"/>
  <c r="B349" i="23"/>
  <c r="C348" i="23"/>
  <c r="C347" i="23"/>
  <c r="B347" i="23"/>
  <c r="C346" i="23"/>
  <c r="C345" i="23"/>
  <c r="C344" i="23"/>
  <c r="C343" i="23"/>
  <c r="C342" i="23"/>
  <c r="C341" i="23"/>
  <c r="C340" i="23"/>
  <c r="C339" i="23"/>
  <c r="C338" i="23"/>
  <c r="B338" i="23"/>
  <c r="C337" i="23"/>
  <c r="B337" i="23"/>
  <c r="C336" i="23"/>
  <c r="C335" i="23"/>
  <c r="B335" i="23"/>
  <c r="C334" i="23"/>
  <c r="C333" i="23"/>
  <c r="B333" i="23"/>
  <c r="C332" i="23"/>
  <c r="C331" i="23"/>
  <c r="B331" i="23"/>
  <c r="C330" i="23"/>
  <c r="C329" i="23"/>
  <c r="C328" i="23"/>
  <c r="B328" i="23"/>
  <c r="C327" i="23"/>
  <c r="B327" i="23"/>
  <c r="C326" i="23"/>
  <c r="C325" i="23"/>
  <c r="B325" i="23"/>
  <c r="C324" i="23"/>
  <c r="C323" i="23"/>
  <c r="B323" i="23"/>
  <c r="C322" i="23"/>
  <c r="C321" i="23"/>
  <c r="B321" i="23"/>
  <c r="C320" i="23"/>
  <c r="C319" i="23"/>
  <c r="C318" i="23"/>
  <c r="B318" i="23"/>
  <c r="C317" i="23"/>
  <c r="B317" i="23"/>
  <c r="C316" i="23"/>
  <c r="C315" i="23"/>
  <c r="B315" i="23"/>
  <c r="C314" i="23"/>
  <c r="C313" i="23"/>
  <c r="B313" i="23"/>
  <c r="C312" i="23"/>
  <c r="C311" i="23"/>
  <c r="B311" i="23"/>
  <c r="C310" i="23"/>
  <c r="C309" i="23"/>
  <c r="B309" i="23"/>
  <c r="C308" i="23"/>
  <c r="C307" i="23"/>
  <c r="C306" i="23"/>
  <c r="C305" i="23"/>
  <c r="B305" i="23"/>
  <c r="C304" i="23"/>
  <c r="C303" i="23"/>
  <c r="C302" i="23"/>
  <c r="C301" i="23"/>
  <c r="C300" i="23"/>
  <c r="C299" i="23"/>
  <c r="C298" i="23"/>
  <c r="C297" i="23"/>
  <c r="C296" i="23"/>
  <c r="B296" i="23"/>
  <c r="C295" i="23"/>
  <c r="C294" i="23"/>
  <c r="B294" i="23"/>
  <c r="C293" i="23"/>
  <c r="C292" i="23"/>
  <c r="B292" i="23"/>
  <c r="C291" i="23"/>
  <c r="C290" i="23"/>
  <c r="C289" i="23"/>
  <c r="B289" i="23"/>
  <c r="C288" i="23"/>
  <c r="C287" i="23"/>
  <c r="B287" i="23"/>
  <c r="C286" i="23"/>
  <c r="C285" i="23"/>
  <c r="B285" i="23"/>
  <c r="C284" i="23"/>
  <c r="C283" i="23"/>
  <c r="B283" i="23"/>
  <c r="C282" i="23"/>
  <c r="C281" i="23"/>
  <c r="B281" i="23"/>
  <c r="C280" i="23"/>
  <c r="C279" i="23"/>
  <c r="B279" i="23"/>
  <c r="C278" i="23"/>
  <c r="C277" i="23"/>
  <c r="C276" i="23"/>
  <c r="B276" i="23"/>
  <c r="C275" i="23"/>
  <c r="C274" i="23"/>
  <c r="B274" i="23"/>
  <c r="C273" i="23"/>
  <c r="C272" i="23"/>
  <c r="B272" i="23"/>
  <c r="C271" i="23"/>
  <c r="B271" i="23"/>
  <c r="C270" i="23"/>
  <c r="B270" i="23"/>
  <c r="C269" i="23"/>
  <c r="C268" i="23"/>
  <c r="B268" i="23"/>
  <c r="C267" i="23"/>
  <c r="B267" i="23"/>
  <c r="C266" i="23"/>
  <c r="C265" i="23"/>
  <c r="C264" i="23"/>
  <c r="B264" i="23"/>
  <c r="C263" i="23"/>
  <c r="C262" i="23"/>
  <c r="C261" i="23"/>
  <c r="B261" i="23"/>
  <c r="C260" i="23"/>
  <c r="C259" i="23"/>
  <c r="B259" i="23"/>
  <c r="C258" i="23"/>
  <c r="C257" i="23"/>
  <c r="B257" i="23"/>
  <c r="C256" i="23"/>
  <c r="C255" i="23"/>
  <c r="B255" i="23"/>
  <c r="C254" i="23"/>
  <c r="C253" i="23"/>
  <c r="C252" i="23"/>
  <c r="B252" i="23"/>
  <c r="C251" i="23"/>
  <c r="C250" i="23"/>
  <c r="C249" i="23"/>
  <c r="B249" i="23"/>
  <c r="C248" i="23"/>
  <c r="C247" i="23"/>
  <c r="B247" i="23"/>
  <c r="C246" i="23"/>
  <c r="C245" i="23"/>
  <c r="B245" i="23"/>
  <c r="C244" i="23"/>
  <c r="C243" i="23"/>
  <c r="B243" i="23"/>
  <c r="C242" i="23"/>
  <c r="B242" i="23"/>
  <c r="C241" i="23"/>
  <c r="C240" i="23"/>
  <c r="C239" i="23"/>
  <c r="B239" i="23"/>
  <c r="C238" i="23"/>
  <c r="C237" i="23"/>
  <c r="C236" i="23"/>
  <c r="B236" i="23"/>
  <c r="C235" i="23"/>
  <c r="B235" i="23"/>
  <c r="C234" i="23"/>
  <c r="C233" i="23"/>
  <c r="B233" i="23"/>
  <c r="C232" i="23"/>
  <c r="C231" i="23"/>
  <c r="B231" i="23"/>
  <c r="C230" i="23"/>
  <c r="C229" i="23"/>
  <c r="B229" i="23"/>
  <c r="C228" i="23"/>
  <c r="C227" i="23"/>
  <c r="C226" i="23"/>
  <c r="B226" i="23"/>
  <c r="C225" i="23"/>
  <c r="C224" i="23"/>
  <c r="C223" i="23"/>
  <c r="B223" i="23"/>
  <c r="C222" i="23"/>
  <c r="C221" i="23"/>
  <c r="B221" i="23"/>
  <c r="C220" i="23"/>
  <c r="C219" i="23"/>
  <c r="B219" i="23"/>
  <c r="C218" i="23"/>
  <c r="C217" i="23"/>
  <c r="C216" i="23"/>
  <c r="B216" i="23"/>
  <c r="C215" i="23"/>
  <c r="C214" i="23"/>
  <c r="B214" i="23"/>
  <c r="C213" i="23"/>
  <c r="C212" i="23"/>
  <c r="C211" i="23"/>
  <c r="C210" i="23"/>
  <c r="B210" i="23"/>
  <c r="C209" i="23"/>
  <c r="C208" i="23"/>
  <c r="C207" i="23"/>
  <c r="C206" i="23"/>
  <c r="C205" i="23"/>
  <c r="C204" i="23"/>
  <c r="C203" i="23"/>
  <c r="B203" i="23"/>
  <c r="C202" i="23"/>
  <c r="B202" i="23"/>
  <c r="C201" i="23"/>
  <c r="C200" i="23"/>
  <c r="B200" i="23"/>
  <c r="C199" i="23"/>
  <c r="C198" i="23"/>
  <c r="B198" i="23"/>
  <c r="C197" i="23"/>
  <c r="C196" i="23"/>
  <c r="B196" i="23"/>
  <c r="C195" i="23"/>
  <c r="C194" i="23"/>
  <c r="B194" i="23"/>
  <c r="C193" i="23"/>
  <c r="C192" i="23"/>
  <c r="B192" i="23"/>
  <c r="C191" i="23"/>
  <c r="C190" i="23"/>
  <c r="B190" i="23"/>
  <c r="C189" i="23"/>
  <c r="B189" i="23"/>
  <c r="C188" i="23"/>
  <c r="B188" i="23"/>
  <c r="C187" i="23"/>
  <c r="C186" i="23"/>
  <c r="B186" i="23"/>
  <c r="C185" i="23"/>
  <c r="C184" i="23"/>
  <c r="B184" i="23"/>
  <c r="C183" i="23"/>
  <c r="C182" i="23"/>
  <c r="B182" i="23"/>
  <c r="C181" i="23"/>
  <c r="C180" i="23"/>
  <c r="B180" i="23"/>
  <c r="C179" i="23"/>
  <c r="C178" i="23"/>
  <c r="B178" i="23"/>
  <c r="C177" i="23"/>
  <c r="B177" i="23"/>
  <c r="C176" i="23"/>
  <c r="C175" i="23"/>
  <c r="B175" i="23"/>
  <c r="C174" i="23"/>
  <c r="C173" i="23"/>
  <c r="C172" i="23"/>
  <c r="B172" i="23"/>
  <c r="C171" i="23"/>
  <c r="B171" i="23"/>
  <c r="C170" i="23"/>
  <c r="C169" i="23"/>
  <c r="B169" i="23"/>
  <c r="C168" i="23"/>
  <c r="C167" i="23"/>
  <c r="C166" i="23"/>
  <c r="B166" i="23"/>
  <c r="C165" i="23"/>
  <c r="C164" i="23"/>
  <c r="B164" i="23"/>
  <c r="C163" i="23"/>
  <c r="C162" i="23"/>
  <c r="B162" i="23"/>
  <c r="C161" i="23"/>
  <c r="C160" i="23"/>
  <c r="B160" i="23"/>
  <c r="C159" i="23"/>
  <c r="C158" i="23"/>
  <c r="C157" i="23"/>
  <c r="C156" i="23"/>
  <c r="B156" i="23"/>
  <c r="C155" i="23"/>
  <c r="C154" i="23"/>
  <c r="C153" i="23"/>
  <c r="B153" i="23"/>
  <c r="C152" i="23"/>
  <c r="C151" i="23"/>
  <c r="B151" i="23"/>
  <c r="C150" i="23"/>
  <c r="B150" i="23"/>
  <c r="C149" i="23"/>
  <c r="B149" i="23"/>
  <c r="C148" i="23"/>
  <c r="B148" i="23"/>
  <c r="C147" i="23"/>
  <c r="B147" i="23"/>
  <c r="C146" i="23"/>
  <c r="B146" i="23"/>
  <c r="C145" i="23"/>
  <c r="B145" i="23"/>
  <c r="C144" i="23"/>
  <c r="B144" i="23"/>
  <c r="C143" i="23"/>
  <c r="C142" i="23"/>
  <c r="C141" i="23"/>
  <c r="C140" i="23"/>
  <c r="C139" i="23"/>
  <c r="C138" i="23"/>
  <c r="C137" i="23"/>
  <c r="C136" i="23"/>
  <c r="C135" i="23"/>
  <c r="B135" i="23"/>
  <c r="C134" i="23"/>
  <c r="C133" i="23"/>
  <c r="B133" i="23"/>
  <c r="C132" i="23"/>
  <c r="C131" i="23"/>
  <c r="B131" i="23"/>
  <c r="C130" i="23"/>
  <c r="B130" i="23"/>
  <c r="C129" i="23"/>
  <c r="C128" i="23"/>
  <c r="B128" i="23"/>
  <c r="C127" i="23"/>
  <c r="C126" i="23"/>
  <c r="B126" i="23"/>
  <c r="C125" i="23"/>
  <c r="C124" i="23"/>
  <c r="B124" i="23"/>
  <c r="C123" i="23"/>
  <c r="C122" i="23"/>
  <c r="C121" i="23"/>
  <c r="C120" i="23"/>
  <c r="B120" i="23"/>
  <c r="C119" i="23"/>
  <c r="C118" i="23"/>
  <c r="C117" i="23"/>
  <c r="B117" i="23"/>
  <c r="C116" i="23"/>
  <c r="C115" i="23"/>
  <c r="C114" i="23"/>
  <c r="B114" i="23"/>
  <c r="C113" i="23"/>
  <c r="C112" i="23"/>
  <c r="B112" i="23"/>
  <c r="C111" i="23"/>
  <c r="B111" i="23"/>
  <c r="C110" i="23"/>
  <c r="C109" i="23"/>
  <c r="B109" i="23"/>
  <c r="C108" i="23"/>
  <c r="B108" i="23"/>
  <c r="C107" i="23"/>
  <c r="B107" i="23"/>
  <c r="C106" i="23"/>
  <c r="C105" i="23"/>
  <c r="C104" i="23"/>
  <c r="C103" i="23"/>
  <c r="C102" i="23"/>
  <c r="C101" i="23"/>
  <c r="C100" i="23"/>
  <c r="B100" i="23"/>
  <c r="C99" i="23"/>
  <c r="B99" i="23"/>
  <c r="C98" i="23"/>
  <c r="C97" i="23"/>
  <c r="C96" i="23"/>
  <c r="C95" i="23"/>
  <c r="C94" i="23"/>
  <c r="B94" i="23"/>
  <c r="C93" i="23"/>
  <c r="C92" i="23"/>
  <c r="B92" i="23"/>
  <c r="C91" i="23"/>
  <c r="C90" i="23"/>
  <c r="C89" i="23"/>
  <c r="C88" i="23"/>
  <c r="C87" i="23"/>
  <c r="C86" i="23"/>
  <c r="C85" i="23"/>
  <c r="C84" i="23"/>
  <c r="C83" i="23"/>
  <c r="C82" i="23"/>
  <c r="C81" i="23"/>
  <c r="B81" i="23"/>
  <c r="C80" i="23"/>
  <c r="B80" i="23"/>
  <c r="C79" i="23"/>
  <c r="C78" i="23"/>
  <c r="C77" i="23"/>
  <c r="C76" i="23"/>
  <c r="C75" i="23"/>
  <c r="C74" i="23"/>
  <c r="C73" i="23"/>
  <c r="C72" i="23"/>
  <c r="C71" i="23"/>
  <c r="C70" i="23"/>
  <c r="C69" i="23"/>
  <c r="C68" i="23"/>
  <c r="C67" i="23"/>
  <c r="C66" i="23"/>
  <c r="C65" i="23"/>
  <c r="C64" i="23"/>
  <c r="B64" i="23"/>
  <c r="C63" i="23"/>
  <c r="B63" i="23"/>
  <c r="C62" i="23"/>
  <c r="B62" i="23"/>
  <c r="C61" i="23"/>
  <c r="B61" i="23"/>
  <c r="C60" i="23"/>
  <c r="C59" i="23"/>
  <c r="C58" i="23"/>
  <c r="C57" i="23"/>
  <c r="C56" i="23"/>
  <c r="C55" i="23"/>
  <c r="C54" i="23"/>
  <c r="C53" i="23"/>
  <c r="C52" i="23"/>
  <c r="C51" i="23"/>
  <c r="C50" i="23"/>
  <c r="B50" i="23"/>
  <c r="C49" i="23"/>
  <c r="C48" i="23"/>
  <c r="C47" i="23"/>
  <c r="C46" i="23"/>
  <c r="C45" i="23"/>
  <c r="C44" i="23"/>
  <c r="C43" i="23"/>
  <c r="C42" i="23"/>
  <c r="C41" i="23"/>
  <c r="C40" i="23"/>
  <c r="C39" i="23"/>
  <c r="C38" i="23"/>
  <c r="C37" i="23"/>
  <c r="C36" i="23"/>
  <c r="C35" i="23"/>
  <c r="C34" i="23"/>
  <c r="C33" i="23"/>
  <c r="C32" i="23"/>
  <c r="C31" i="23"/>
  <c r="C30" i="23"/>
  <c r="C29" i="23"/>
  <c r="C28" i="23"/>
  <c r="C27" i="23"/>
  <c r="C26" i="23"/>
  <c r="C25" i="23"/>
  <c r="C24" i="23"/>
  <c r="C23" i="23"/>
  <c r="B23" i="23"/>
  <c r="C22" i="23"/>
  <c r="B22" i="23"/>
  <c r="C21" i="23"/>
  <c r="B21" i="23"/>
  <c r="C20" i="23"/>
  <c r="B20" i="23"/>
  <c r="C19" i="23"/>
  <c r="C18" i="23"/>
  <c r="B18" i="23"/>
  <c r="C17" i="23"/>
  <c r="C16" i="23"/>
  <c r="B16" i="23"/>
  <c r="C15" i="23"/>
  <c r="C14" i="23"/>
  <c r="C13" i="23"/>
  <c r="C12" i="23"/>
  <c r="C11" i="23"/>
  <c r="C10" i="23"/>
  <c r="B10" i="23"/>
  <c r="C9" i="23"/>
  <c r="C8" i="23"/>
  <c r="B8" i="23"/>
  <c r="C7" i="23"/>
  <c r="B7" i="23"/>
  <c r="C6" i="23"/>
  <c r="B6" i="23"/>
  <c r="C5" i="23"/>
  <c r="B5" i="23"/>
  <c r="A1196" i="2" l="1"/>
  <c r="A1193" i="2"/>
  <c r="A1190" i="2"/>
  <c r="A1186" i="2"/>
  <c r="A1183" i="2"/>
  <c r="A1178" i="2"/>
  <c r="A1174" i="2"/>
  <c r="A1135" i="2"/>
  <c r="A1120" i="2"/>
  <c r="A1001" i="2"/>
  <c r="A998" i="2"/>
  <c r="A975" i="2"/>
  <c r="A955" i="2"/>
  <c r="A952" i="2"/>
  <c r="A916" i="2"/>
  <c r="A913" i="2"/>
  <c r="A910" i="2"/>
  <c r="A898" i="2"/>
  <c r="A882" i="2"/>
  <c r="A865" i="2"/>
  <c r="A846" i="2"/>
  <c r="A786" i="2"/>
  <c r="A775" i="2"/>
  <c r="A767" i="2"/>
  <c r="A757" i="2"/>
  <c r="A755" i="2"/>
  <c r="A744" i="2"/>
  <c r="A736" i="2"/>
  <c r="A725" i="2"/>
  <c r="A641" i="2"/>
  <c r="A570" i="2"/>
  <c r="A566" i="2"/>
  <c r="A527" i="2"/>
  <c r="A433" i="2"/>
  <c r="A430" i="2"/>
  <c r="A428" i="2"/>
  <c r="A425" i="2"/>
  <c r="A423" i="2"/>
  <c r="A421" i="2"/>
  <c r="A419" i="2"/>
  <c r="A417" i="2"/>
  <c r="A415" i="2"/>
  <c r="A413" i="2"/>
  <c r="A408" i="2"/>
  <c r="A406" i="2"/>
  <c r="A359" i="2"/>
  <c r="A268" i="2"/>
  <c r="A261" i="2"/>
  <c r="A259" i="2"/>
  <c r="A257" i="2"/>
  <c r="A247" i="2"/>
  <c r="A216" i="2"/>
  <c r="A186" i="2"/>
  <c r="A184" i="2"/>
  <c r="A182" i="2"/>
  <c r="A180" i="2"/>
  <c r="A178" i="2"/>
  <c r="A160" i="2"/>
  <c r="A1132" i="2"/>
  <c r="A1127" i="2"/>
  <c r="A1115" i="2"/>
  <c r="A624" i="2"/>
  <c r="A598" i="2"/>
  <c r="A593" i="2"/>
  <c r="A582" i="2"/>
  <c r="A575" i="2"/>
  <c r="A559" i="2"/>
  <c r="A557" i="2"/>
  <c r="A550" i="2"/>
  <c r="A543" i="2"/>
  <c r="A516" i="2"/>
  <c r="A502" i="2"/>
  <c r="A499" i="2"/>
  <c r="A493" i="2"/>
  <c r="A478" i="2"/>
  <c r="A381" i="2"/>
  <c r="A335" i="2"/>
  <c r="A328" i="2"/>
  <c r="A318" i="2"/>
  <c r="A296" i="2"/>
  <c r="A276" i="2"/>
  <c r="A274" i="2"/>
  <c r="A190" i="2"/>
  <c r="A156" i="2"/>
  <c r="A1202" i="2"/>
  <c r="A1201" i="2"/>
  <c r="A1200" i="2"/>
  <c r="A1147" i="2"/>
  <c r="A1146" i="2"/>
  <c r="A1145" i="2"/>
  <c r="A1024" i="2"/>
  <c r="A1023" i="2"/>
  <c r="A1022" i="2"/>
  <c r="A875" i="2"/>
  <c r="A874" i="2"/>
  <c r="A873" i="2"/>
  <c r="A809" i="2"/>
  <c r="A808" i="2"/>
  <c r="A807" i="2"/>
  <c r="A694" i="2"/>
  <c r="A693" i="2"/>
  <c r="A692" i="2"/>
  <c r="A438" i="2"/>
  <c r="A437" i="2"/>
  <c r="A436" i="2"/>
  <c r="A147" i="2"/>
  <c r="A146" i="2"/>
  <c r="A145" i="2"/>
  <c r="A1154" i="2"/>
  <c r="A1151" i="2"/>
  <c r="A1138" i="2"/>
  <c r="A1125" i="2"/>
  <c r="A1123" i="2"/>
  <c r="A1113" i="2"/>
  <c r="A1110" i="2"/>
  <c r="A1108" i="2"/>
  <c r="A1106" i="2"/>
  <c r="A1097" i="2"/>
  <c r="A1095" i="2"/>
  <c r="A1093" i="2"/>
  <c r="A1088" i="2"/>
  <c r="A1086" i="2"/>
  <c r="A1084" i="2"/>
  <c r="A1015" i="2"/>
  <c r="A1013" i="2"/>
  <c r="A1011" i="2"/>
  <c r="A1007" i="2"/>
  <c r="A989" i="2"/>
  <c r="A987" i="2"/>
  <c r="A985" i="2"/>
  <c r="A980" i="2"/>
  <c r="A978" i="2"/>
  <c r="A973" i="2"/>
  <c r="A970" i="2"/>
  <c r="A966" i="2"/>
  <c r="A964" i="2"/>
  <c r="A950" i="2"/>
  <c r="A948" i="2"/>
  <c r="A946" i="2"/>
  <c r="A930" i="2"/>
  <c r="A928" i="2"/>
  <c r="A926" i="2"/>
  <c r="A923" i="2"/>
  <c r="A921" i="2"/>
  <c r="A908" i="2"/>
  <c r="A894" i="2"/>
  <c r="A859" i="2"/>
  <c r="A855" i="2"/>
  <c r="A850" i="2"/>
  <c r="A848" i="2"/>
  <c r="A843" i="2"/>
  <c r="A841" i="2"/>
  <c r="A839" i="2"/>
  <c r="A832" i="2"/>
  <c r="A829" i="2"/>
  <c r="A777" i="2"/>
  <c r="A759" i="2"/>
  <c r="A739" i="2"/>
  <c r="A722" i="2"/>
  <c r="A717" i="2"/>
  <c r="A715" i="2"/>
  <c r="A685" i="2"/>
  <c r="A683" i="2"/>
  <c r="A679" i="2"/>
  <c r="A677" i="2"/>
  <c r="A675" i="2"/>
  <c r="A666" i="2"/>
  <c r="A664" i="2"/>
  <c r="A658" i="2"/>
  <c r="A656" i="2"/>
  <c r="A654" i="2"/>
  <c r="A652" i="2"/>
  <c r="A646" i="2"/>
  <c r="A644" i="2"/>
  <c r="A634" i="2"/>
  <c r="A632" i="2"/>
  <c r="A620" i="2"/>
  <c r="A618" i="2"/>
  <c r="A613" i="2"/>
  <c r="A604" i="2"/>
  <c r="A600" i="2"/>
  <c r="A591" i="2"/>
  <c r="A585" i="2"/>
  <c r="A580" i="2"/>
  <c r="A578" i="2"/>
  <c r="A573" i="2"/>
  <c r="A555" i="2"/>
  <c r="A553" i="2"/>
  <c r="A548" i="2"/>
  <c r="A546" i="2"/>
  <c r="A533" i="2"/>
  <c r="A531" i="2"/>
  <c r="A529" i="2"/>
  <c r="A525" i="2"/>
  <c r="A523" i="2"/>
  <c r="A518" i="2"/>
  <c r="A514" i="2"/>
  <c r="A509" i="2"/>
  <c r="A507" i="2"/>
  <c r="A505" i="2"/>
  <c r="A496" i="2"/>
  <c r="A490" i="2"/>
  <c r="A488" i="2"/>
  <c r="A481" i="2"/>
  <c r="A476" i="2"/>
  <c r="A470" i="2"/>
  <c r="A466" i="2"/>
  <c r="A461" i="2"/>
  <c r="A402" i="2"/>
  <c r="A400" i="2"/>
  <c r="A379" i="2"/>
  <c r="A377" i="2"/>
  <c r="A365" i="2"/>
  <c r="A363" i="2"/>
  <c r="A361" i="2"/>
  <c r="A357" i="2"/>
  <c r="A355" i="2"/>
  <c r="A351" i="2"/>
  <c r="A349" i="2"/>
  <c r="A325" i="2"/>
  <c r="A315" i="2"/>
  <c r="A309" i="2"/>
  <c r="A305" i="2"/>
  <c r="A294" i="2"/>
  <c r="A292" i="2"/>
  <c r="A289" i="2"/>
  <c r="A287" i="2"/>
  <c r="A283" i="2"/>
  <c r="A281" i="2"/>
  <c r="A279" i="2"/>
  <c r="A272" i="2"/>
  <c r="A264" i="2"/>
  <c r="A255" i="2"/>
  <c r="A252" i="2"/>
  <c r="A249" i="2"/>
  <c r="A245" i="2"/>
  <c r="A239" i="2"/>
  <c r="A243" i="2"/>
  <c r="A236" i="2"/>
  <c r="A233" i="2"/>
  <c r="A231" i="2"/>
  <c r="A229" i="2"/>
  <c r="A226" i="2"/>
  <c r="A223" i="2"/>
  <c r="A221" i="2"/>
  <c r="A219" i="2"/>
  <c r="A214" i="2"/>
  <c r="A210" i="2"/>
  <c r="A203" i="2"/>
  <c r="A200" i="2"/>
  <c r="A198" i="2"/>
  <c r="A194" i="2"/>
  <c r="A169" i="2"/>
  <c r="A166" i="2"/>
  <c r="A162" i="2"/>
  <c r="A124" i="2"/>
  <c r="A114" i="2"/>
  <c r="A112" i="2"/>
  <c r="A94" i="2"/>
  <c r="A92" i="2"/>
  <c r="A81" i="2"/>
  <c r="A64" i="2"/>
  <c r="A1170" i="2"/>
  <c r="A1159" i="2"/>
  <c r="A1142" i="2"/>
  <c r="A1140" i="2"/>
  <c r="A1118" i="2"/>
  <c r="A1104" i="2"/>
  <c r="A1102" i="2"/>
  <c r="A1100" i="2"/>
  <c r="A1091" i="2"/>
  <c r="A1080" i="2"/>
  <c r="A1078" i="2"/>
  <c r="A1076" i="2"/>
  <c r="A1070" i="2"/>
  <c r="A1068" i="2"/>
  <c r="A1064" i="2"/>
  <c r="A1053" i="2"/>
  <c r="A1051" i="2"/>
  <c r="A1049" i="2"/>
  <c r="A1045" i="2"/>
  <c r="A1042" i="2"/>
  <c r="A1039" i="2"/>
  <c r="A1029" i="2"/>
  <c r="A1017" i="2"/>
  <c r="A995" i="2"/>
  <c r="A993" i="2"/>
  <c r="A991" i="2"/>
  <c r="A983" i="2"/>
  <c r="A968" i="2"/>
  <c r="A961" i="2"/>
  <c r="A959" i="2"/>
  <c r="A944" i="2"/>
  <c r="A942" i="2"/>
  <c r="A935" i="2"/>
  <c r="A933" i="2"/>
  <c r="A905" i="2"/>
  <c r="A903" i="2"/>
  <c r="A901" i="2"/>
  <c r="A892" i="2"/>
  <c r="A890" i="2"/>
  <c r="A888" i="2"/>
  <c r="A886" i="2"/>
  <c r="A884" i="2"/>
  <c r="A879" i="2"/>
  <c r="A863" i="2"/>
  <c r="A861" i="2"/>
  <c r="A857" i="2"/>
  <c r="A852" i="2"/>
  <c r="A836" i="2"/>
  <c r="A834" i="2"/>
  <c r="A825" i="2"/>
  <c r="A823" i="2"/>
  <c r="A817" i="2"/>
  <c r="A815" i="2"/>
  <c r="A813" i="2"/>
  <c r="A803" i="2"/>
  <c r="A801" i="2"/>
  <c r="A798" i="2"/>
  <c r="A796" i="2"/>
  <c r="A794" i="2"/>
  <c r="A792" i="2"/>
  <c r="A790" i="2"/>
  <c r="A788" i="2"/>
  <c r="A784" i="2"/>
  <c r="A782" i="2"/>
  <c r="A780" i="2"/>
  <c r="A773" i="2"/>
  <c r="A771" i="2"/>
  <c r="A765" i="2"/>
  <c r="A763" i="2"/>
  <c r="A752" i="2"/>
  <c r="A748" i="2"/>
  <c r="A741" i="2"/>
  <c r="A733" i="2"/>
  <c r="A731" i="2"/>
  <c r="A729" i="2"/>
  <c r="A727" i="2"/>
  <c r="A719" i="2"/>
  <c r="A711" i="2"/>
  <c r="A709" i="2"/>
  <c r="A702" i="2"/>
  <c r="A700" i="2"/>
  <c r="A698" i="2"/>
  <c r="A689" i="2"/>
  <c r="A670" i="2"/>
  <c r="A668" i="2"/>
  <c r="A650" i="2"/>
  <c r="A648" i="2"/>
  <c r="A639" i="2"/>
  <c r="A636" i="2"/>
  <c r="A629" i="2"/>
  <c r="A627" i="2"/>
  <c r="A622" i="2"/>
  <c r="A615" i="2"/>
  <c r="A610" i="2"/>
  <c r="A608" i="2"/>
  <c r="A606" i="2"/>
  <c r="A596" i="2"/>
  <c r="A589" i="2"/>
  <c r="A587" i="2"/>
  <c r="A568" i="2"/>
  <c r="A564" i="2"/>
  <c r="A562" i="2"/>
  <c r="A541" i="2"/>
  <c r="A539" i="2"/>
  <c r="A537" i="2"/>
  <c r="A535" i="2"/>
  <c r="A521" i="2"/>
  <c r="A511" i="2"/>
  <c r="A486" i="2"/>
  <c r="A484" i="2"/>
  <c r="A472" i="2"/>
  <c r="A468" i="2"/>
  <c r="A463" i="2"/>
  <c r="A457" i="2"/>
  <c r="A455" i="2"/>
  <c r="A446" i="2"/>
  <c r="A444" i="2"/>
  <c r="A442" i="2"/>
  <c r="A397" i="2"/>
  <c r="A395" i="2"/>
  <c r="A393" i="2"/>
  <c r="A390" i="2"/>
  <c r="A388" i="2"/>
  <c r="A386" i="2"/>
  <c r="A375" i="2"/>
  <c r="A373" i="2"/>
  <c r="A371" i="2"/>
  <c r="A369" i="2"/>
  <c r="A367" i="2"/>
  <c r="A353" i="2"/>
  <c r="A347" i="2"/>
  <c r="A338" i="2"/>
  <c r="A333" i="2"/>
  <c r="A331" i="2"/>
  <c r="A323" i="2"/>
  <c r="A321" i="2"/>
  <c r="A313" i="2"/>
  <c r="A311" i="2"/>
  <c r="A285" i="2"/>
  <c r="A196" i="2"/>
  <c r="A192" i="2"/>
  <c r="A175" i="2"/>
  <c r="A172" i="2"/>
  <c r="A164" i="2"/>
  <c r="A153" i="2"/>
  <c r="A151" i="2"/>
  <c r="A135" i="2"/>
  <c r="A133" i="2"/>
  <c r="A131" i="2"/>
  <c r="A128" i="2"/>
  <c r="A126" i="2"/>
  <c r="A120" i="2"/>
  <c r="A117" i="2"/>
  <c r="A109" i="2"/>
  <c r="A100" i="2"/>
  <c r="A61" i="2"/>
  <c r="A50" i="2"/>
  <c r="A23" i="2"/>
  <c r="A22" i="2"/>
  <c r="A21" i="2"/>
  <c r="A20" i="2"/>
  <c r="A18" i="2"/>
  <c r="A10" i="2"/>
  <c r="A8" i="2"/>
  <c r="A41" i="4" l="1"/>
  <c r="A42" i="4"/>
  <c r="A38" i="4"/>
  <c r="A34" i="4"/>
  <c r="A80" i="12" s="1"/>
  <c r="A33" i="4"/>
  <c r="E142" i="17"/>
  <c r="D142" i="17"/>
  <c r="C142" i="17"/>
  <c r="B142" i="17"/>
  <c r="E141" i="17"/>
  <c r="D141" i="17"/>
  <c r="C141" i="17"/>
  <c r="B141" i="17"/>
  <c r="E140" i="17"/>
  <c r="D140" i="17"/>
  <c r="C140" i="17"/>
  <c r="B140" i="17"/>
  <c r="E139" i="17"/>
  <c r="D139" i="17"/>
  <c r="C139" i="17"/>
  <c r="B139" i="17"/>
  <c r="E138" i="17"/>
  <c r="D138" i="17"/>
  <c r="C138" i="17"/>
  <c r="E137" i="17"/>
  <c r="D137" i="17"/>
  <c r="C137" i="17"/>
  <c r="B137" i="17"/>
  <c r="E136" i="17"/>
  <c r="D136" i="17"/>
  <c r="C136" i="17"/>
  <c r="B136" i="17"/>
  <c r="E135" i="17"/>
  <c r="D135" i="17"/>
  <c r="C135" i="17"/>
  <c r="B135" i="17"/>
  <c r="B138" i="17"/>
  <c r="D13" i="17"/>
  <c r="D13" i="16"/>
  <c r="A47" i="5"/>
  <c r="A129" i="16"/>
  <c r="A37" i="4"/>
  <c r="A118" i="16"/>
  <c r="A21" i="4"/>
  <c r="A2" i="22" s="1"/>
  <c r="A22" i="4"/>
  <c r="A23" i="4"/>
  <c r="A153" i="17" l="1"/>
  <c r="A42" i="5"/>
  <c r="C69" i="12"/>
  <c r="C68" i="12"/>
  <c r="C67" i="12"/>
  <c r="C66" i="12"/>
  <c r="C65" i="12"/>
  <c r="C64" i="12"/>
  <c r="C63" i="12"/>
  <c r="C62" i="12"/>
  <c r="D69" i="12"/>
  <c r="D68" i="12"/>
  <c r="D67" i="12"/>
  <c r="D66" i="12"/>
  <c r="D65" i="12"/>
  <c r="D64" i="12"/>
  <c r="D63" i="12"/>
  <c r="D62" i="12"/>
  <c r="A132" i="17"/>
  <c r="B164" i="17"/>
  <c r="A164" i="17"/>
  <c r="C107" i="16"/>
  <c r="C106" i="16"/>
  <c r="C105" i="16"/>
  <c r="C104" i="16"/>
  <c r="C103" i="16"/>
  <c r="C102" i="16"/>
  <c r="C101" i="16"/>
  <c r="C100" i="16"/>
  <c r="D107" i="16"/>
  <c r="D106" i="16"/>
  <c r="D105" i="16"/>
  <c r="D104" i="16"/>
  <c r="D103" i="16"/>
  <c r="D102" i="16"/>
  <c r="D101" i="16"/>
  <c r="D100" i="16"/>
  <c r="E107" i="16"/>
  <c r="E106" i="16"/>
  <c r="E105" i="16"/>
  <c r="E104" i="16"/>
  <c r="E103" i="16"/>
  <c r="E102" i="16"/>
  <c r="E101" i="16"/>
  <c r="E100" i="16"/>
  <c r="B107" i="16"/>
  <c r="B106" i="16"/>
  <c r="B105" i="16"/>
  <c r="B104" i="16"/>
  <c r="B103" i="16"/>
  <c r="B102" i="16"/>
  <c r="B101" i="16"/>
  <c r="B100" i="16"/>
  <c r="B129" i="16"/>
  <c r="A97" i="16"/>
  <c r="E62" i="12"/>
  <c r="B90" i="12"/>
  <c r="A90" i="12"/>
  <c r="E69" i="12"/>
  <c r="E68" i="12"/>
  <c r="E67" i="12"/>
  <c r="E66" i="12"/>
  <c r="E65" i="12"/>
  <c r="E64" i="12"/>
  <c r="E63" i="12"/>
  <c r="B69" i="12"/>
  <c r="B68" i="12"/>
  <c r="B67" i="12"/>
  <c r="B66" i="12"/>
  <c r="B65" i="12"/>
  <c r="B64" i="12"/>
  <c r="B63" i="12"/>
  <c r="B62" i="12"/>
  <c r="J1190" i="2" l="1"/>
  <c r="J1191" i="2"/>
  <c r="J1192" i="2"/>
  <c r="J1193" i="2"/>
  <c r="J1194" i="2"/>
  <c r="J1195" i="2"/>
  <c r="J1196" i="2"/>
  <c r="J1197" i="2"/>
  <c r="J1198" i="2"/>
  <c r="J1183" i="2"/>
  <c r="J1184" i="2"/>
  <c r="J1185" i="2"/>
  <c r="J1186" i="2"/>
  <c r="J1187" i="2"/>
  <c r="J1188" i="2"/>
  <c r="J1174" i="2"/>
  <c r="J1175" i="2"/>
  <c r="J1176" i="2"/>
  <c r="J1177" i="2"/>
  <c r="J1178" i="2"/>
  <c r="J1179" i="2"/>
  <c r="J1180" i="2"/>
  <c r="J1181" i="2"/>
  <c r="J1159" i="2"/>
  <c r="J1160" i="2"/>
  <c r="J1161" i="2"/>
  <c r="J1162" i="2"/>
  <c r="J1163" i="2"/>
  <c r="J1164" i="2"/>
  <c r="J1165" i="2"/>
  <c r="J1166" i="2"/>
  <c r="J1167" i="2"/>
  <c r="J1168" i="2"/>
  <c r="J1169" i="2"/>
  <c r="J1170" i="2"/>
  <c r="J1171" i="2"/>
  <c r="J1154" i="2"/>
  <c r="J1155" i="2"/>
  <c r="J1156" i="2"/>
  <c r="J1157" i="2"/>
  <c r="J1151" i="2"/>
  <c r="J1152" i="2"/>
  <c r="J1132" i="2"/>
  <c r="J1133" i="2"/>
  <c r="J1134" i="2"/>
  <c r="J1135" i="2"/>
  <c r="J1136" i="2"/>
  <c r="J1137" i="2"/>
  <c r="J1138" i="2"/>
  <c r="J1139" i="2"/>
  <c r="J1140" i="2"/>
  <c r="J1141" i="2"/>
  <c r="J1142" i="2"/>
  <c r="J1143" i="2"/>
  <c r="J1113" i="2"/>
  <c r="J1114" i="2"/>
  <c r="J1115" i="2"/>
  <c r="J1116" i="2"/>
  <c r="J1117" i="2"/>
  <c r="J1118" i="2"/>
  <c r="J1119" i="2"/>
  <c r="J1120" i="2"/>
  <c r="J1121" i="2"/>
  <c r="J1122" i="2"/>
  <c r="J1123" i="2"/>
  <c r="J1124" i="2"/>
  <c r="J1125" i="2"/>
  <c r="J1126" i="2"/>
  <c r="J1127" i="2"/>
  <c r="J1128" i="2"/>
  <c r="J1129" i="2"/>
  <c r="J1100" i="2"/>
  <c r="J1101" i="2"/>
  <c r="J1102" i="2"/>
  <c r="J1103" i="2"/>
  <c r="J1104" i="2"/>
  <c r="J1105" i="2"/>
  <c r="J1106" i="2"/>
  <c r="J1107" i="2"/>
  <c r="J1108" i="2"/>
  <c r="J1109" i="2"/>
  <c r="J1110" i="2"/>
  <c r="J1111" i="2"/>
  <c r="J1091" i="2"/>
  <c r="J1092" i="2"/>
  <c r="J1093" i="2"/>
  <c r="J1094" i="2"/>
  <c r="J1095" i="2"/>
  <c r="J1096" i="2"/>
  <c r="J1097" i="2"/>
  <c r="J1098" i="2"/>
  <c r="J1084" i="2"/>
  <c r="J1085" i="2"/>
  <c r="J1086" i="2"/>
  <c r="J1087" i="2"/>
  <c r="J1088" i="2"/>
  <c r="J1089" i="2"/>
  <c r="J1068" i="2"/>
  <c r="J1069" i="2"/>
  <c r="J1070" i="2"/>
  <c r="J1071" i="2"/>
  <c r="J1072" i="2"/>
  <c r="J1073" i="2"/>
  <c r="J1074" i="2"/>
  <c r="J1075" i="2"/>
  <c r="J1076" i="2"/>
  <c r="J1077" i="2"/>
  <c r="J1078" i="2"/>
  <c r="J1079" i="2"/>
  <c r="J1080" i="2"/>
  <c r="J1081"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07" i="2"/>
  <c r="J1008" i="2"/>
  <c r="J1009" i="2"/>
  <c r="J1010" i="2"/>
  <c r="J1011" i="2"/>
  <c r="J1012" i="2"/>
  <c r="J1013" i="2"/>
  <c r="J1014" i="2"/>
  <c r="J1015" i="2"/>
  <c r="J1016" i="2"/>
  <c r="J1017" i="2"/>
  <c r="J1018" i="2"/>
  <c r="J1019" i="2"/>
  <c r="J1020" i="2"/>
  <c r="J998" i="2"/>
  <c r="J999" i="2"/>
  <c r="J1000" i="2"/>
  <c r="J1001" i="2"/>
  <c r="J1002" i="2"/>
  <c r="J1003" i="2"/>
  <c r="J1004" i="2"/>
  <c r="J983" i="2"/>
  <c r="J984" i="2"/>
  <c r="J985" i="2"/>
  <c r="J986" i="2"/>
  <c r="J987" i="2"/>
  <c r="J988" i="2"/>
  <c r="J989" i="2"/>
  <c r="J990" i="2"/>
  <c r="J991" i="2"/>
  <c r="J992" i="2"/>
  <c r="J993" i="2"/>
  <c r="J994" i="2"/>
  <c r="J995" i="2"/>
  <c r="J996" i="2"/>
  <c r="J964" i="2"/>
  <c r="J965" i="2"/>
  <c r="J966" i="2"/>
  <c r="J967" i="2"/>
  <c r="J968" i="2"/>
  <c r="J969" i="2"/>
  <c r="J970" i="2"/>
  <c r="J971" i="2"/>
  <c r="J972" i="2"/>
  <c r="J973" i="2"/>
  <c r="J974" i="2"/>
  <c r="J975" i="2"/>
  <c r="J976" i="2"/>
  <c r="J977" i="2"/>
  <c r="J978" i="2"/>
  <c r="J979" i="2"/>
  <c r="J980" i="2"/>
  <c r="J981" i="2"/>
  <c r="J959" i="2"/>
  <c r="J960" i="2"/>
  <c r="J961" i="2"/>
  <c r="J942" i="2"/>
  <c r="J943" i="2"/>
  <c r="J944" i="2"/>
  <c r="J945" i="2"/>
  <c r="J946" i="2"/>
  <c r="J947" i="2"/>
  <c r="J948" i="2"/>
  <c r="J949" i="2"/>
  <c r="J950" i="2"/>
  <c r="J951" i="2"/>
  <c r="J952" i="2"/>
  <c r="J953" i="2"/>
  <c r="J954" i="2"/>
  <c r="J955" i="2"/>
  <c r="J956" i="2"/>
  <c r="J957" i="2"/>
  <c r="J933" i="2"/>
  <c r="J934" i="2"/>
  <c r="J935" i="2"/>
  <c r="J936" i="2"/>
  <c r="J937" i="2"/>
  <c r="J938" i="2"/>
  <c r="J939" i="2"/>
  <c r="J940" i="2"/>
  <c r="J921" i="2"/>
  <c r="J922" i="2"/>
  <c r="J923" i="2"/>
  <c r="J924" i="2"/>
  <c r="J925" i="2"/>
  <c r="J926" i="2"/>
  <c r="J927" i="2"/>
  <c r="J928" i="2"/>
  <c r="J929" i="2"/>
  <c r="J930" i="2"/>
  <c r="J931" i="2"/>
  <c r="J908" i="2"/>
  <c r="J909" i="2"/>
  <c r="J910" i="2"/>
  <c r="J911" i="2"/>
  <c r="J912" i="2"/>
  <c r="J913" i="2"/>
  <c r="J914" i="2"/>
  <c r="J915" i="2"/>
  <c r="J916" i="2"/>
  <c r="J917" i="2"/>
  <c r="J918" i="2"/>
  <c r="J901" i="2"/>
  <c r="J902" i="2"/>
  <c r="J903" i="2"/>
  <c r="J904" i="2"/>
  <c r="J905" i="2"/>
  <c r="J906" i="2"/>
  <c r="J879" i="2"/>
  <c r="J880" i="2"/>
  <c r="J881" i="2"/>
  <c r="J882" i="2"/>
  <c r="J883" i="2"/>
  <c r="J884" i="2"/>
  <c r="J885" i="2"/>
  <c r="J886" i="2"/>
  <c r="J887" i="2"/>
  <c r="J888" i="2"/>
  <c r="J889" i="2"/>
  <c r="J890" i="2"/>
  <c r="J891" i="2"/>
  <c r="J892" i="2"/>
  <c r="J893" i="2"/>
  <c r="J894" i="2"/>
  <c r="J895" i="2"/>
  <c r="J896" i="2"/>
  <c r="J897" i="2"/>
  <c r="J898" i="2"/>
  <c r="J899"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39" i="2"/>
  <c r="J840" i="2"/>
  <c r="J841" i="2"/>
  <c r="J842" i="2"/>
  <c r="J843" i="2"/>
  <c r="J844" i="2"/>
  <c r="J829" i="2"/>
  <c r="J830" i="2"/>
  <c r="J831" i="2"/>
  <c r="J832" i="2"/>
  <c r="J833" i="2"/>
  <c r="J834" i="2"/>
  <c r="J835" i="2"/>
  <c r="J836" i="2"/>
  <c r="J837" i="2"/>
  <c r="J823" i="2"/>
  <c r="J824" i="2"/>
  <c r="J825" i="2"/>
  <c r="J826" i="2"/>
  <c r="J813" i="2"/>
  <c r="J814" i="2"/>
  <c r="J815" i="2"/>
  <c r="J816" i="2"/>
  <c r="J817" i="2"/>
  <c r="J818" i="2"/>
  <c r="J819" i="2"/>
  <c r="J820" i="2"/>
  <c r="J821" i="2"/>
  <c r="J801" i="2"/>
  <c r="J802" i="2"/>
  <c r="J803" i="2"/>
  <c r="J804" i="2"/>
  <c r="J805" i="2"/>
  <c r="J780" i="2"/>
  <c r="J781" i="2"/>
  <c r="J782" i="2"/>
  <c r="J783" i="2"/>
  <c r="J784" i="2"/>
  <c r="J785" i="2"/>
  <c r="J786" i="2"/>
  <c r="J787" i="2"/>
  <c r="J788" i="2"/>
  <c r="J789" i="2"/>
  <c r="J790" i="2"/>
  <c r="J791" i="2"/>
  <c r="J792" i="2"/>
  <c r="J793" i="2"/>
  <c r="J794" i="2"/>
  <c r="J795" i="2"/>
  <c r="J796" i="2"/>
  <c r="J797" i="2"/>
  <c r="J798" i="2"/>
  <c r="J799" i="2"/>
  <c r="J771" i="2"/>
  <c r="J772" i="2"/>
  <c r="J773" i="2"/>
  <c r="J774" i="2"/>
  <c r="J775" i="2"/>
  <c r="J776" i="2"/>
  <c r="J777" i="2"/>
  <c r="J778" i="2"/>
  <c r="J763" i="2"/>
  <c r="J764" i="2"/>
  <c r="J765" i="2"/>
  <c r="J766" i="2"/>
  <c r="J767" i="2"/>
  <c r="J768" i="2"/>
  <c r="J748" i="2"/>
  <c r="J749" i="2"/>
  <c r="J750" i="2"/>
  <c r="J751" i="2"/>
  <c r="J752" i="2"/>
  <c r="J753" i="2"/>
  <c r="J754" i="2"/>
  <c r="J755" i="2"/>
  <c r="J756" i="2"/>
  <c r="J757" i="2"/>
  <c r="J758" i="2"/>
  <c r="J759" i="2"/>
  <c r="J760" i="2"/>
  <c r="J761" i="2"/>
  <c r="J739" i="2"/>
  <c r="J740" i="2"/>
  <c r="J741" i="2"/>
  <c r="J742" i="2"/>
  <c r="J743" i="2"/>
  <c r="J744" i="2"/>
  <c r="J745" i="2"/>
  <c r="J746" i="2"/>
  <c r="J715" i="2"/>
  <c r="J716" i="2"/>
  <c r="J717" i="2"/>
  <c r="J718" i="2"/>
  <c r="J719" i="2"/>
  <c r="J720" i="2"/>
  <c r="J721" i="2"/>
  <c r="J722" i="2"/>
  <c r="J723" i="2"/>
  <c r="J724" i="2"/>
  <c r="J725" i="2"/>
  <c r="J726" i="2"/>
  <c r="J727" i="2"/>
  <c r="J728" i="2"/>
  <c r="J729" i="2"/>
  <c r="J730" i="2"/>
  <c r="J731" i="2"/>
  <c r="J732" i="2"/>
  <c r="J733" i="2"/>
  <c r="J734" i="2"/>
  <c r="J735" i="2"/>
  <c r="J736" i="2"/>
  <c r="J737" i="2"/>
  <c r="J709" i="2"/>
  <c r="J710" i="2"/>
  <c r="J711" i="2"/>
  <c r="J712" i="2"/>
  <c r="J698" i="2"/>
  <c r="J699" i="2"/>
  <c r="J700" i="2"/>
  <c r="J701" i="2"/>
  <c r="J702" i="2"/>
  <c r="J703" i="2"/>
  <c r="J704" i="2"/>
  <c r="J705" i="2"/>
  <c r="J706" i="2"/>
  <c r="J707" i="2"/>
  <c r="J674" i="2"/>
  <c r="J675" i="2"/>
  <c r="J676" i="2"/>
  <c r="J677" i="2"/>
  <c r="J678" i="2"/>
  <c r="J679" i="2"/>
  <c r="J680" i="2"/>
  <c r="J681" i="2"/>
  <c r="J682" i="2"/>
  <c r="J683" i="2"/>
  <c r="J684" i="2"/>
  <c r="J685" i="2"/>
  <c r="J686" i="2"/>
  <c r="J687" i="2"/>
  <c r="J688" i="2"/>
  <c r="J689" i="2"/>
  <c r="J690" i="2"/>
  <c r="J664" i="2"/>
  <c r="J665" i="2"/>
  <c r="J666" i="2"/>
  <c r="J667" i="2"/>
  <c r="J668" i="2"/>
  <c r="J669" i="2"/>
  <c r="J670" i="2"/>
  <c r="J671" i="2"/>
  <c r="J644" i="2"/>
  <c r="J645" i="2"/>
  <c r="J646" i="2"/>
  <c r="J647" i="2"/>
  <c r="J648" i="2"/>
  <c r="J649" i="2"/>
  <c r="J650" i="2"/>
  <c r="J651" i="2"/>
  <c r="J652" i="2"/>
  <c r="J653" i="2"/>
  <c r="J654" i="2"/>
  <c r="J655" i="2"/>
  <c r="J656" i="2"/>
  <c r="J657" i="2"/>
  <c r="J658" i="2"/>
  <c r="J659" i="2"/>
  <c r="J660" i="2"/>
  <c r="J661" i="2"/>
  <c r="J662" i="2"/>
  <c r="J632" i="2"/>
  <c r="J633" i="2"/>
  <c r="J634" i="2"/>
  <c r="J635" i="2"/>
  <c r="J636" i="2"/>
  <c r="J637" i="2"/>
  <c r="J638" i="2"/>
  <c r="J639" i="2"/>
  <c r="J640" i="2"/>
  <c r="J641" i="2"/>
  <c r="J642" i="2"/>
  <c r="J618" i="2"/>
  <c r="J619" i="2"/>
  <c r="J620" i="2"/>
  <c r="J621" i="2"/>
  <c r="J622" i="2"/>
  <c r="J623" i="2"/>
  <c r="J624" i="2"/>
  <c r="J625" i="2"/>
  <c r="J626" i="2"/>
  <c r="J627" i="2"/>
  <c r="J628" i="2"/>
  <c r="J629" i="2"/>
  <c r="J630"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562" i="2"/>
  <c r="J563" i="2"/>
  <c r="J564" i="2"/>
  <c r="J565" i="2"/>
  <c r="J566" i="2"/>
  <c r="J567" i="2"/>
  <c r="J568" i="2"/>
  <c r="J569" i="2"/>
  <c r="J570" i="2"/>
  <c r="J571" i="2"/>
  <c r="J539" i="2"/>
  <c r="J540" i="2"/>
  <c r="J541" i="2"/>
  <c r="J542" i="2"/>
  <c r="J543" i="2"/>
  <c r="J544" i="2"/>
  <c r="J545" i="2"/>
  <c r="J546" i="2"/>
  <c r="J547" i="2"/>
  <c r="J548" i="2"/>
  <c r="J549" i="2"/>
  <c r="J550" i="2"/>
  <c r="J551" i="2"/>
  <c r="J552" i="2"/>
  <c r="J553" i="2"/>
  <c r="J554" i="2"/>
  <c r="J555" i="2"/>
  <c r="J556" i="2"/>
  <c r="J557" i="2"/>
  <c r="J558" i="2"/>
  <c r="J559" i="2"/>
  <c r="J560" i="2"/>
  <c r="J561"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493" i="2"/>
  <c r="J494" i="2"/>
  <c r="J495" i="2"/>
  <c r="J496" i="2"/>
  <c r="J497" i="2"/>
  <c r="J498" i="2"/>
  <c r="J499" i="2"/>
  <c r="J500" i="2"/>
  <c r="J501" i="2"/>
  <c r="J502" i="2"/>
  <c r="J503" i="2"/>
  <c r="J504" i="2"/>
  <c r="J505" i="2"/>
  <c r="J506" i="2"/>
  <c r="J507" i="2"/>
  <c r="J508" i="2"/>
  <c r="J509" i="2"/>
  <c r="J510" i="2"/>
  <c r="J511" i="2"/>
  <c r="J512" i="2"/>
  <c r="J476" i="2"/>
  <c r="J477" i="2"/>
  <c r="J478" i="2"/>
  <c r="J479" i="2"/>
  <c r="J480" i="2"/>
  <c r="J481" i="2"/>
  <c r="J482" i="2"/>
  <c r="J483" i="2"/>
  <c r="J484" i="2"/>
  <c r="J485" i="2"/>
  <c r="J486" i="2"/>
  <c r="J487" i="2"/>
  <c r="J488" i="2"/>
  <c r="J489" i="2"/>
  <c r="J490" i="2"/>
  <c r="J491" i="2"/>
  <c r="J466" i="2"/>
  <c r="J467" i="2"/>
  <c r="J468" i="2"/>
  <c r="J469" i="2"/>
  <c r="J470" i="2"/>
  <c r="J471" i="2"/>
  <c r="J472" i="2"/>
  <c r="J473" i="2"/>
  <c r="J461" i="2"/>
  <c r="J462" i="2"/>
  <c r="J463" i="2"/>
  <c r="J464" i="2"/>
  <c r="J455" i="2"/>
  <c r="J456" i="2"/>
  <c r="J457" i="2"/>
  <c r="J458" i="2"/>
  <c r="J442" i="2"/>
  <c r="J443" i="2"/>
  <c r="J444" i="2"/>
  <c r="J445" i="2"/>
  <c r="J446" i="2"/>
  <c r="J447" i="2"/>
  <c r="J448" i="2"/>
  <c r="J449" i="2"/>
  <c r="J450" i="2"/>
  <c r="J451" i="2"/>
  <c r="J452" i="2"/>
  <c r="J453" i="2"/>
  <c r="J428" i="2"/>
  <c r="J429" i="2"/>
  <c r="J430" i="2"/>
  <c r="J431" i="2"/>
  <c r="J432" i="2"/>
  <c r="J433" i="2"/>
  <c r="J434" i="2"/>
  <c r="J413" i="2"/>
  <c r="J414" i="2"/>
  <c r="J415" i="2"/>
  <c r="J416" i="2"/>
  <c r="J417" i="2"/>
  <c r="J418" i="2"/>
  <c r="J419" i="2"/>
  <c r="J420" i="2"/>
  <c r="J421" i="2"/>
  <c r="J422" i="2"/>
  <c r="J423" i="2"/>
  <c r="J424" i="2"/>
  <c r="J425" i="2"/>
  <c r="J426" i="2"/>
  <c r="J406" i="2"/>
  <c r="J407" i="2"/>
  <c r="J408" i="2"/>
  <c r="J409" i="2"/>
  <c r="J410" i="2"/>
  <c r="J411" i="2"/>
  <c r="J400" i="2"/>
  <c r="J401" i="2"/>
  <c r="J402" i="2"/>
  <c r="J403" i="2"/>
  <c r="J393" i="2"/>
  <c r="J394" i="2"/>
  <c r="J395" i="2"/>
  <c r="J396" i="2"/>
  <c r="J397" i="2"/>
  <c r="J398" i="2"/>
  <c r="J386" i="2"/>
  <c r="J387" i="2"/>
  <c r="J388" i="2"/>
  <c r="J389" i="2"/>
  <c r="J390" i="2"/>
  <c r="J391"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28" i="2"/>
  <c r="J329" i="2"/>
  <c r="J330" i="2"/>
  <c r="J331" i="2"/>
  <c r="J332" i="2"/>
  <c r="J333" i="2"/>
  <c r="J334" i="2"/>
  <c r="J335" i="2"/>
  <c r="J336" i="2"/>
  <c r="J318" i="2"/>
  <c r="J319" i="2"/>
  <c r="J320" i="2"/>
  <c r="J321" i="2"/>
  <c r="J322" i="2"/>
  <c r="J323" i="2"/>
  <c r="J324" i="2"/>
  <c r="J325" i="2"/>
  <c r="J326"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268" i="2"/>
  <c r="J269" i="2"/>
  <c r="J243" i="2"/>
  <c r="J244" i="2"/>
  <c r="J245" i="2"/>
  <c r="J246" i="2"/>
  <c r="J247" i="2"/>
  <c r="J248" i="2"/>
  <c r="J249" i="2"/>
  <c r="J250" i="2"/>
  <c r="J251" i="2"/>
  <c r="J252" i="2"/>
  <c r="J253" i="2"/>
  <c r="J254" i="2"/>
  <c r="J255" i="2"/>
  <c r="J256" i="2"/>
  <c r="J257" i="2"/>
  <c r="J258" i="2"/>
  <c r="J259" i="2"/>
  <c r="J260" i="2"/>
  <c r="J261" i="2"/>
  <c r="J262" i="2"/>
  <c r="J263" i="2"/>
  <c r="J264" i="2"/>
  <c r="J265" i="2"/>
  <c r="J266" i="2"/>
  <c r="J236" i="2"/>
  <c r="J237" i="2"/>
  <c r="J238" i="2"/>
  <c r="J239" i="2"/>
  <c r="J240" i="2"/>
  <c r="J241"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190" i="2"/>
  <c r="J191" i="2"/>
  <c r="J192" i="2"/>
  <c r="J193" i="2"/>
  <c r="J194" i="2"/>
  <c r="J195" i="2"/>
  <c r="J196" i="2"/>
  <c r="J197" i="2"/>
  <c r="J198" i="2"/>
  <c r="J199" i="2"/>
  <c r="J200" i="2"/>
  <c r="J201" i="2"/>
  <c r="J178" i="2"/>
  <c r="J179" i="2"/>
  <c r="J180" i="2"/>
  <c r="J181" i="2"/>
  <c r="J182" i="2"/>
  <c r="J183" i="2"/>
  <c r="J184" i="2"/>
  <c r="J185" i="2"/>
  <c r="J186" i="2"/>
  <c r="J187" i="2"/>
  <c r="J172" i="2"/>
  <c r="J173" i="2"/>
  <c r="J174" i="2"/>
  <c r="J175" i="2"/>
  <c r="J176" i="2"/>
  <c r="J151" i="2"/>
  <c r="J152" i="2"/>
  <c r="J153" i="2"/>
  <c r="J154" i="2"/>
  <c r="J155" i="2"/>
  <c r="J156" i="2"/>
  <c r="J157" i="2"/>
  <c r="J158" i="2"/>
  <c r="J159" i="2"/>
  <c r="J160" i="2"/>
  <c r="J161" i="2"/>
  <c r="J162" i="2"/>
  <c r="J163" i="2"/>
  <c r="J164" i="2"/>
  <c r="J165" i="2"/>
  <c r="J166" i="2"/>
  <c r="J167" i="2"/>
  <c r="J168" i="2"/>
  <c r="J169" i="2"/>
  <c r="J170" i="2"/>
  <c r="J131" i="2"/>
  <c r="J132" i="2"/>
  <c r="J133" i="2"/>
  <c r="J134" i="2"/>
  <c r="J135" i="2"/>
  <c r="J136" i="2"/>
  <c r="J137" i="2"/>
  <c r="J138" i="2"/>
  <c r="J139" i="2"/>
  <c r="J140" i="2"/>
  <c r="J141" i="2"/>
  <c r="J142" i="2"/>
  <c r="J143" i="2"/>
  <c r="J122" i="2"/>
  <c r="J123" i="2"/>
  <c r="J124" i="2"/>
  <c r="J125" i="2"/>
  <c r="J126" i="2"/>
  <c r="J127" i="2"/>
  <c r="J128" i="2"/>
  <c r="J129" i="2"/>
  <c r="J112" i="2"/>
  <c r="J113" i="2"/>
  <c r="J114" i="2"/>
  <c r="J115" i="2"/>
  <c r="J116" i="2"/>
  <c r="J117" i="2"/>
  <c r="J118" i="2"/>
  <c r="J119" i="2"/>
  <c r="J120" i="2"/>
  <c r="J121" i="2"/>
  <c r="J109" i="2"/>
  <c r="J110" i="2"/>
  <c r="J100" i="2"/>
  <c r="J101" i="2"/>
  <c r="J102" i="2"/>
  <c r="J103" i="2"/>
  <c r="J104" i="2"/>
  <c r="J105" i="2"/>
  <c r="J106" i="2"/>
  <c r="J81" i="2"/>
  <c r="J82" i="2"/>
  <c r="J83" i="2"/>
  <c r="J84" i="2"/>
  <c r="J85" i="2"/>
  <c r="J86" i="2"/>
  <c r="J87" i="2"/>
  <c r="J88" i="2"/>
  <c r="J89" i="2"/>
  <c r="J90" i="2"/>
  <c r="J91" i="2"/>
  <c r="J92" i="2"/>
  <c r="J93" i="2"/>
  <c r="J94" i="2"/>
  <c r="J95" i="2"/>
  <c r="J96" i="2"/>
  <c r="J97" i="2"/>
  <c r="J98" i="2"/>
  <c r="J64" i="2"/>
  <c r="J65" i="2"/>
  <c r="J66" i="2"/>
  <c r="J67" i="2"/>
  <c r="J68" i="2"/>
  <c r="J69" i="2"/>
  <c r="J70" i="2"/>
  <c r="J71" i="2"/>
  <c r="J72" i="2"/>
  <c r="J73" i="2"/>
  <c r="J74" i="2"/>
  <c r="J75" i="2"/>
  <c r="J76" i="2"/>
  <c r="J77" i="2"/>
  <c r="J78" i="2"/>
  <c r="J79"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1202" i="2"/>
  <c r="J1201" i="2"/>
  <c r="J1200" i="2"/>
  <c r="J1147" i="2"/>
  <c r="J1146" i="2"/>
  <c r="J1145" i="2"/>
  <c r="J1024" i="2"/>
  <c r="J1023" i="2"/>
  <c r="J1022" i="2"/>
  <c r="J875" i="2"/>
  <c r="J874" i="2"/>
  <c r="J873" i="2"/>
  <c r="J809" i="2"/>
  <c r="J808" i="2"/>
  <c r="J807" i="2"/>
  <c r="J694" i="2"/>
  <c r="J693" i="2"/>
  <c r="J692" i="2"/>
  <c r="J438" i="2"/>
  <c r="J437" i="2"/>
  <c r="J436" i="2"/>
  <c r="J147" i="2"/>
  <c r="J146" i="2"/>
  <c r="J145" i="2"/>
  <c r="J1199" i="2"/>
  <c r="J1144" i="2"/>
  <c r="J1021" i="2"/>
  <c r="J872" i="2"/>
  <c r="J806" i="2"/>
  <c r="J691" i="2"/>
  <c r="J435" i="2"/>
  <c r="J144" i="2"/>
  <c r="J1189" i="2"/>
  <c r="J1182" i="2"/>
  <c r="J1173" i="2"/>
  <c r="J1158" i="2"/>
  <c r="J1153" i="2"/>
  <c r="J1150" i="2"/>
  <c r="J1131" i="2"/>
  <c r="J1112" i="2"/>
  <c r="J1099" i="2"/>
  <c r="J1090" i="2"/>
  <c r="J1083" i="2"/>
  <c r="J1067" i="2"/>
  <c r="J1027" i="2"/>
  <c r="J1006" i="2"/>
  <c r="J997" i="2"/>
  <c r="J982" i="2"/>
  <c r="J963" i="2"/>
  <c r="J958" i="2"/>
  <c r="J941" i="2"/>
  <c r="J932" i="2"/>
  <c r="J920" i="2"/>
  <c r="J907" i="2"/>
  <c r="J900" i="2"/>
  <c r="J878" i="2"/>
  <c r="J845" i="2"/>
  <c r="J838" i="2"/>
  <c r="J828" i="2"/>
  <c r="J822" i="2"/>
  <c r="J812" i="2"/>
  <c r="J800" i="2"/>
  <c r="J779" i="2"/>
  <c r="J770" i="2"/>
  <c r="J762" i="2"/>
  <c r="J747" i="2"/>
  <c r="J738" i="2"/>
  <c r="J714" i="2"/>
  <c r="J708" i="2"/>
  <c r="J697" i="2"/>
  <c r="J673" i="2"/>
  <c r="J663" i="2"/>
  <c r="J643" i="2"/>
  <c r="J631" i="2"/>
  <c r="J572" i="2"/>
  <c r="J617" i="2"/>
  <c r="J513" i="2"/>
  <c r="J492" i="2"/>
  <c r="J475" i="2"/>
  <c r="J465" i="2"/>
  <c r="J460" i="2"/>
  <c r="J454" i="2"/>
  <c r="J441" i="2"/>
  <c r="J427" i="2"/>
  <c r="J412" i="2"/>
  <c r="J405" i="2"/>
  <c r="J399" i="2"/>
  <c r="J392" i="2"/>
  <c r="J385" i="2"/>
  <c r="J337" i="2"/>
  <c r="J327" i="2"/>
  <c r="J317" i="2"/>
  <c r="J271" i="2"/>
  <c r="J267" i="2"/>
  <c r="J242" i="2"/>
  <c r="J235" i="2"/>
  <c r="J202" i="2"/>
  <c r="J189" i="2"/>
  <c r="J177" i="2"/>
  <c r="J171" i="2"/>
  <c r="J150" i="2"/>
  <c r="J130" i="2"/>
  <c r="J111" i="2"/>
  <c r="J108" i="2"/>
  <c r="J99" i="2"/>
  <c r="J80" i="2"/>
  <c r="J63" i="2"/>
  <c r="J16" i="2"/>
  <c r="J8" i="2"/>
  <c r="J9" i="2"/>
  <c r="J10" i="2"/>
  <c r="J11" i="2"/>
  <c r="J12" i="2"/>
  <c r="J13" i="2"/>
  <c r="J14" i="2"/>
  <c r="J15" i="2"/>
  <c r="J7" i="2"/>
  <c r="J1206" i="2"/>
  <c r="J1172" i="2"/>
  <c r="J1149" i="2"/>
  <c r="J1130" i="2"/>
  <c r="J1082" i="2"/>
  <c r="J1066" i="2"/>
  <c r="J1026" i="2"/>
  <c r="J1005" i="2"/>
  <c r="J962" i="2"/>
  <c r="J919" i="2"/>
  <c r="J877" i="2"/>
  <c r="J827" i="2"/>
  <c r="J811" i="2"/>
  <c r="J769" i="2"/>
  <c r="J713" i="2"/>
  <c r="J696" i="2"/>
  <c r="J672" i="2"/>
  <c r="J474" i="2"/>
  <c r="J459" i="2"/>
  <c r="J440" i="2"/>
  <c r="J404" i="2"/>
  <c r="J384" i="2"/>
  <c r="J270" i="2"/>
  <c r="J188" i="2"/>
  <c r="J149" i="2"/>
  <c r="J107" i="2"/>
  <c r="J62" i="2"/>
  <c r="J6" i="2"/>
  <c r="J1148" i="2"/>
  <c r="J1025" i="2"/>
  <c r="J876" i="2"/>
  <c r="J810" i="2"/>
  <c r="J695" i="2"/>
  <c r="J439" i="2"/>
  <c r="J148" i="2"/>
  <c r="J5" i="2"/>
  <c r="A1193" i="23"/>
  <c r="A744" i="23"/>
  <c r="A527" i="23"/>
  <c r="A499" i="23"/>
  <c r="A1007" i="23"/>
  <c r="A946" i="23"/>
  <c r="A591" i="23"/>
  <c r="A514" i="23"/>
  <c r="A402" i="23"/>
  <c r="A1051" i="23"/>
  <c r="A959" i="23"/>
  <c r="A944" i="23"/>
  <c r="A942" i="23"/>
  <c r="A935" i="23"/>
  <c r="A792" i="23"/>
  <c r="A650" i="23"/>
  <c r="A636" i="23"/>
  <c r="A596" i="23"/>
  <c r="A564" i="23"/>
  <c r="A541" i="23"/>
  <c r="A511" i="23"/>
  <c r="A486" i="23"/>
  <c r="A484" i="23"/>
  <c r="A446" i="23"/>
  <c r="A444" i="23"/>
  <c r="A386" i="23"/>
  <c r="A369" i="23"/>
  <c r="A347" i="23"/>
  <c r="A175" i="23"/>
  <c r="A133" i="23"/>
  <c r="A1198" i="2"/>
  <c r="A1198" i="23" s="1"/>
  <c r="A1197" i="2"/>
  <c r="A1195" i="2"/>
  <c r="A1195" i="23" s="1"/>
  <c r="A1194" i="2"/>
  <c r="A1194" i="23" s="1"/>
  <c r="A1192" i="2"/>
  <c r="A1191" i="2"/>
  <c r="A1188" i="2"/>
  <c r="A1188" i="23" s="1"/>
  <c r="A1187" i="2"/>
  <c r="A1185" i="2"/>
  <c r="A1184" i="2"/>
  <c r="A1184" i="23" s="1"/>
  <c r="A1181" i="2"/>
  <c r="A1181" i="23" s="1"/>
  <c r="A1180" i="2"/>
  <c r="A1179" i="2"/>
  <c r="A1179" i="23" s="1"/>
  <c r="A1177" i="2"/>
  <c r="A1177" i="23" s="1"/>
  <c r="A1176" i="2"/>
  <c r="A1175" i="2"/>
  <c r="A1171" i="2"/>
  <c r="A1171" i="23" s="1"/>
  <c r="A1169" i="2"/>
  <c r="A1168" i="2"/>
  <c r="A1167" i="2"/>
  <c r="A1166" i="2"/>
  <c r="A1165" i="2"/>
  <c r="A1164" i="2"/>
  <c r="A1163" i="2"/>
  <c r="A1163" i="23" s="1"/>
  <c r="A1162" i="2"/>
  <c r="A1161" i="2"/>
  <c r="A1160" i="2"/>
  <c r="A1157" i="2"/>
  <c r="A1156" i="2"/>
  <c r="A1155" i="2"/>
  <c r="A1152" i="2"/>
  <c r="A1143" i="2"/>
  <c r="A1141" i="2"/>
  <c r="A1139" i="2"/>
  <c r="A1137" i="2"/>
  <c r="A1136" i="2"/>
  <c r="A1134" i="2"/>
  <c r="A1133" i="2"/>
  <c r="A1133" i="23" s="1"/>
  <c r="A1129" i="2"/>
  <c r="A1128" i="2"/>
  <c r="A1128" i="23" s="1"/>
  <c r="A1126" i="2"/>
  <c r="A1124" i="2"/>
  <c r="A1124" i="23" s="1"/>
  <c r="A1122" i="2"/>
  <c r="A1121" i="2"/>
  <c r="A1119" i="2"/>
  <c r="A1117" i="2"/>
  <c r="A1116" i="2"/>
  <c r="A1114" i="2"/>
  <c r="A1111" i="2"/>
  <c r="A1111" i="23" s="1"/>
  <c r="A1109" i="2"/>
  <c r="A1109" i="23" s="1"/>
  <c r="A1107" i="2"/>
  <c r="A1105" i="2"/>
  <c r="A1103" i="2"/>
  <c r="A1101" i="2"/>
  <c r="A1098" i="2"/>
  <c r="A1096" i="2"/>
  <c r="A1094" i="2"/>
  <c r="A1092" i="2"/>
  <c r="A1089" i="2"/>
  <c r="A1087" i="2"/>
  <c r="A1085" i="2"/>
  <c r="A1081" i="2"/>
  <c r="A1079" i="2"/>
  <c r="A1079" i="23" s="1"/>
  <c r="A1077" i="2"/>
  <c r="A1077" i="23" s="1"/>
  <c r="A1075" i="2"/>
  <c r="A1074" i="2"/>
  <c r="A1074" i="23" s="1"/>
  <c r="A1073" i="2"/>
  <c r="A1072" i="2"/>
  <c r="A1071" i="2"/>
  <c r="A1069" i="2"/>
  <c r="A1065" i="2"/>
  <c r="A1063" i="2"/>
  <c r="A1062" i="2"/>
  <c r="A1061" i="2"/>
  <c r="A1060" i="2"/>
  <c r="A1059" i="2"/>
  <c r="A1058" i="2"/>
  <c r="A1057" i="2"/>
  <c r="A1056" i="2"/>
  <c r="A1055" i="2"/>
  <c r="A1055" i="23" s="1"/>
  <c r="A1054" i="2"/>
  <c r="A1052" i="2"/>
  <c r="A1050" i="2"/>
  <c r="A1048" i="2"/>
  <c r="A1047" i="2"/>
  <c r="A1046" i="2"/>
  <c r="A1044" i="2"/>
  <c r="A1043" i="2"/>
  <c r="A1041" i="2"/>
  <c r="A1040" i="2"/>
  <c r="A1040" i="23" s="1"/>
  <c r="A1038" i="2"/>
  <c r="A1038" i="23" s="1"/>
  <c r="A1037" i="2"/>
  <c r="A1036" i="2"/>
  <c r="A1036" i="23" s="1"/>
  <c r="A1035" i="2"/>
  <c r="A1035" i="23" s="1"/>
  <c r="A1034" i="2"/>
  <c r="A1033" i="2"/>
  <c r="A1032" i="2"/>
  <c r="A1031" i="2"/>
  <c r="A1030" i="2"/>
  <c r="A1028" i="2"/>
  <c r="A1020" i="2"/>
  <c r="A1019" i="2"/>
  <c r="A1019" i="23" s="1"/>
  <c r="A1018" i="2"/>
  <c r="A1016" i="2"/>
  <c r="A1014" i="2"/>
  <c r="A1012" i="2"/>
  <c r="A1012" i="23" s="1"/>
  <c r="A1010" i="2"/>
  <c r="A1010" i="23" s="1"/>
  <c r="A1009" i="2"/>
  <c r="A1008" i="2"/>
  <c r="A1004" i="2"/>
  <c r="A1003" i="2"/>
  <c r="A1002" i="2"/>
  <c r="A1000" i="2"/>
  <c r="A999" i="2"/>
  <c r="A996" i="2"/>
  <c r="A996" i="23" s="1"/>
  <c r="A994" i="2"/>
  <c r="A994" i="23" s="1"/>
  <c r="A992" i="2"/>
  <c r="A990" i="2"/>
  <c r="A988" i="2"/>
  <c r="A986" i="2"/>
  <c r="A986" i="23" s="1"/>
  <c r="A984" i="2"/>
  <c r="A984" i="23" s="1"/>
  <c r="A981" i="2"/>
  <c r="A981" i="23" s="1"/>
  <c r="A979" i="2"/>
  <c r="A977" i="2"/>
  <c r="A976" i="2"/>
  <c r="A974" i="2"/>
  <c r="A972" i="2"/>
  <c r="A971" i="2"/>
  <c r="A969" i="2"/>
  <c r="A967" i="2"/>
  <c r="A965" i="2"/>
  <c r="A960" i="2"/>
  <c r="A960" i="23" s="1"/>
  <c r="A957" i="2"/>
  <c r="A957" i="23" s="1"/>
  <c r="A956" i="2"/>
  <c r="A956" i="23" s="1"/>
  <c r="A954" i="2"/>
  <c r="A953" i="2"/>
  <c r="A951" i="2"/>
  <c r="A949" i="2"/>
  <c r="A947" i="2"/>
  <c r="A945" i="2"/>
  <c r="A943" i="2"/>
  <c r="A940" i="2"/>
  <c r="A939" i="2"/>
  <c r="A938" i="2"/>
  <c r="A937" i="2"/>
  <c r="A936" i="2"/>
  <c r="A934" i="2"/>
  <c r="A934" i="23" s="1"/>
  <c r="A931" i="2"/>
  <c r="A931" i="23" s="1"/>
  <c r="A929" i="2"/>
  <c r="A927" i="2"/>
  <c r="A925" i="2"/>
  <c r="A924" i="2"/>
  <c r="A922" i="2"/>
  <c r="A918" i="2"/>
  <c r="A917" i="2"/>
  <c r="A915" i="2"/>
  <c r="A914" i="2"/>
  <c r="A912" i="2"/>
  <c r="A911" i="2"/>
  <c r="A909" i="2"/>
  <c r="A906" i="2"/>
  <c r="A906" i="23" s="1"/>
  <c r="A904" i="2"/>
  <c r="A904" i="23" s="1"/>
  <c r="A902" i="2"/>
  <c r="A899" i="2"/>
  <c r="A899" i="23" s="1"/>
  <c r="A897" i="2"/>
  <c r="A896" i="2"/>
  <c r="A895" i="2"/>
  <c r="A893" i="2"/>
  <c r="A893" i="23" s="1"/>
  <c r="A891" i="2"/>
  <c r="A889" i="2"/>
  <c r="A887" i="2"/>
  <c r="A885" i="2"/>
  <c r="A883" i="2"/>
  <c r="A881" i="2"/>
  <c r="A880" i="2"/>
  <c r="A880" i="23" s="1"/>
  <c r="A871" i="2"/>
  <c r="A871" i="23" s="1"/>
  <c r="A870" i="2"/>
  <c r="A870" i="23" s="1"/>
  <c r="A869" i="2"/>
  <c r="A869" i="23" s="1"/>
  <c r="A868" i="2"/>
  <c r="A867" i="2"/>
  <c r="A867" i="23" s="1"/>
  <c r="A866" i="2"/>
  <c r="A864" i="2"/>
  <c r="A862" i="2"/>
  <c r="A860" i="2"/>
  <c r="A858" i="2"/>
  <c r="A858" i="23" s="1"/>
  <c r="A856" i="2"/>
  <c r="A854" i="2"/>
  <c r="A853" i="2"/>
  <c r="A853" i="23" s="1"/>
  <c r="A851" i="2"/>
  <c r="A851" i="23" s="1"/>
  <c r="A849" i="2"/>
  <c r="A849" i="23" s="1"/>
  <c r="A847" i="2"/>
  <c r="A844" i="2"/>
  <c r="A842" i="2"/>
  <c r="A840" i="2"/>
  <c r="A837" i="2"/>
  <c r="A835" i="2"/>
  <c r="A833" i="2"/>
  <c r="A831" i="2"/>
  <c r="A830" i="2"/>
  <c r="A826" i="2"/>
  <c r="A826" i="23" s="1"/>
  <c r="A824" i="2"/>
  <c r="A821" i="2"/>
  <c r="A820" i="2"/>
  <c r="A820" i="23" s="1"/>
  <c r="A819" i="2"/>
  <c r="A819" i="23" s="1"/>
  <c r="A818" i="2"/>
  <c r="A816" i="2"/>
  <c r="A816" i="23" s="1"/>
  <c r="A814" i="2"/>
  <c r="A805" i="2"/>
  <c r="A804" i="2"/>
  <c r="A802" i="2"/>
  <c r="A799" i="2"/>
  <c r="A799" i="23" s="1"/>
  <c r="A797" i="2"/>
  <c r="A797" i="23" s="1"/>
  <c r="A795" i="2"/>
  <c r="A793" i="2"/>
  <c r="A793" i="23" s="1"/>
  <c r="A791" i="2"/>
  <c r="A789" i="2"/>
  <c r="A789" i="23" s="1"/>
  <c r="A787" i="2"/>
  <c r="A785" i="2"/>
  <c r="A783" i="2"/>
  <c r="A783" i="23" s="1"/>
  <c r="A781" i="2"/>
  <c r="A778" i="2"/>
  <c r="A776" i="2"/>
  <c r="A774" i="2"/>
  <c r="A772" i="2"/>
  <c r="A768" i="2"/>
  <c r="A766" i="2"/>
  <c r="A764" i="2"/>
  <c r="A761" i="2"/>
  <c r="A760" i="2"/>
  <c r="A758" i="2"/>
  <c r="A756" i="2"/>
  <c r="A754" i="2"/>
  <c r="A753" i="2"/>
  <c r="A751" i="2"/>
  <c r="A751" i="23" s="1"/>
  <c r="A750" i="2"/>
  <c r="A749" i="2"/>
  <c r="A746" i="2"/>
  <c r="A746" i="23" s="1"/>
  <c r="A745" i="2"/>
  <c r="A743" i="2"/>
  <c r="A742" i="2"/>
  <c r="A740" i="2"/>
  <c r="A737" i="2"/>
  <c r="A737" i="23" s="1"/>
  <c r="A735" i="2"/>
  <c r="A734" i="2"/>
  <c r="A732" i="2"/>
  <c r="A730" i="2"/>
  <c r="A728" i="2"/>
  <c r="A726" i="2"/>
  <c r="A726" i="23" s="1"/>
  <c r="A724" i="2"/>
  <c r="A723" i="2"/>
  <c r="A721" i="2"/>
  <c r="A720" i="2"/>
  <c r="A718" i="2"/>
  <c r="A716" i="2"/>
  <c r="A712" i="2"/>
  <c r="A710" i="2"/>
  <c r="A707" i="2"/>
  <c r="A706" i="2"/>
  <c r="A705" i="2"/>
  <c r="A705" i="23" s="1"/>
  <c r="A704" i="2"/>
  <c r="A704" i="23" s="1"/>
  <c r="A703" i="2"/>
  <c r="A703" i="23" s="1"/>
  <c r="A701" i="2"/>
  <c r="A701" i="23" s="1"/>
  <c r="A699" i="2"/>
  <c r="A688" i="2"/>
  <c r="A690" i="2"/>
  <c r="A687" i="2"/>
  <c r="A686" i="2"/>
  <c r="A686" i="23" s="1"/>
  <c r="A684" i="2"/>
  <c r="A682" i="2"/>
  <c r="A682" i="23" s="1"/>
  <c r="A681" i="2"/>
  <c r="A680" i="2"/>
  <c r="A678" i="2"/>
  <c r="A678" i="23" s="1"/>
  <c r="A676" i="2"/>
  <c r="A676" i="23" s="1"/>
  <c r="A674" i="2"/>
  <c r="A674" i="23" s="1"/>
  <c r="A671" i="2"/>
  <c r="A669" i="2"/>
  <c r="A669" i="23" s="1"/>
  <c r="A667" i="2"/>
  <c r="A665" i="2"/>
  <c r="A662" i="2"/>
  <c r="A662" i="23" s="1"/>
  <c r="A661" i="2"/>
  <c r="A660" i="2"/>
  <c r="A659" i="2"/>
  <c r="A657" i="2"/>
  <c r="A657" i="23" s="1"/>
  <c r="A655" i="2"/>
  <c r="A655" i="23" s="1"/>
  <c r="A653" i="2"/>
  <c r="A651" i="2"/>
  <c r="A651" i="23" s="1"/>
  <c r="A649" i="2"/>
  <c r="A647" i="2"/>
  <c r="A647" i="23" s="1"/>
  <c r="A645" i="2"/>
  <c r="A645" i="23" s="1"/>
  <c r="A642" i="2"/>
  <c r="A640" i="2"/>
  <c r="A638" i="2"/>
  <c r="A637" i="2"/>
  <c r="A635" i="2"/>
  <c r="A633" i="2"/>
  <c r="A630" i="2"/>
  <c r="A628" i="2"/>
  <c r="A626" i="2"/>
  <c r="A625" i="2"/>
  <c r="A623" i="2"/>
  <c r="A623" i="23" s="1"/>
  <c r="A621" i="2"/>
  <c r="A619" i="2"/>
  <c r="A616" i="2"/>
  <c r="A616" i="23" s="1"/>
  <c r="A614" i="2"/>
  <c r="A614" i="23" s="1"/>
  <c r="A612" i="2"/>
  <c r="A611" i="2"/>
  <c r="A609" i="2"/>
  <c r="A607" i="2"/>
  <c r="A605" i="2"/>
  <c r="A603" i="2"/>
  <c r="A602" i="2"/>
  <c r="A601" i="2"/>
  <c r="A599" i="2"/>
  <c r="A597" i="2"/>
  <c r="A595" i="2"/>
  <c r="A594" i="2"/>
  <c r="A592" i="2"/>
  <c r="A592" i="23" s="1"/>
  <c r="A590" i="2"/>
  <c r="A588" i="2"/>
  <c r="A586" i="2"/>
  <c r="A584" i="2"/>
  <c r="A583" i="2"/>
  <c r="A581" i="2"/>
  <c r="A579" i="2"/>
  <c r="A577" i="2"/>
  <c r="A576" i="2"/>
  <c r="A574" i="2"/>
  <c r="A571" i="2"/>
  <c r="A569" i="2"/>
  <c r="A567" i="2"/>
  <c r="A565" i="2"/>
  <c r="A565" i="23" s="1"/>
  <c r="A563" i="2"/>
  <c r="A563" i="23" s="1"/>
  <c r="A561" i="2"/>
  <c r="A560" i="2"/>
  <c r="A558" i="2"/>
  <c r="A556" i="2"/>
  <c r="A554" i="2"/>
  <c r="A552" i="2"/>
  <c r="A551" i="2"/>
  <c r="A551" i="23" s="1"/>
  <c r="A549" i="2"/>
  <c r="A547" i="2"/>
  <c r="A545" i="2"/>
  <c r="A544" i="2"/>
  <c r="A542" i="2"/>
  <c r="A542" i="23" s="1"/>
  <c r="A540" i="2"/>
  <c r="A540" i="23" s="1"/>
  <c r="A538" i="2"/>
  <c r="A538" i="23" s="1"/>
  <c r="A536" i="2"/>
  <c r="A534" i="2"/>
  <c r="A532" i="2"/>
  <c r="A530" i="2"/>
  <c r="A528" i="2"/>
  <c r="A526" i="2"/>
  <c r="A524" i="2"/>
  <c r="A522" i="2"/>
  <c r="A520" i="2"/>
  <c r="A519" i="2"/>
  <c r="A517" i="2"/>
  <c r="A515" i="2"/>
  <c r="A512" i="2"/>
  <c r="A510" i="2"/>
  <c r="A508" i="2"/>
  <c r="A506" i="2"/>
  <c r="A504" i="2"/>
  <c r="A503" i="2"/>
  <c r="A501" i="2"/>
  <c r="A500" i="2"/>
  <c r="A498" i="2"/>
  <c r="A497" i="2"/>
  <c r="A495" i="2"/>
  <c r="A494" i="2"/>
  <c r="A494" i="23" s="1"/>
  <c r="A491" i="2"/>
  <c r="A491" i="23" s="1"/>
  <c r="A489" i="2"/>
  <c r="A489" i="23" s="1"/>
  <c r="A487" i="2"/>
  <c r="A487" i="23" s="1"/>
  <c r="A485" i="2"/>
  <c r="A485" i="23" s="1"/>
  <c r="A483" i="2"/>
  <c r="A482" i="2"/>
  <c r="A480" i="2"/>
  <c r="A479" i="2"/>
  <c r="A477" i="2"/>
  <c r="A473" i="2"/>
  <c r="A471" i="2"/>
  <c r="A469" i="2"/>
  <c r="A467" i="2"/>
  <c r="A464" i="2"/>
  <c r="A464" i="23" s="1"/>
  <c r="A462" i="2"/>
  <c r="A462" i="23" s="1"/>
  <c r="A458" i="2"/>
  <c r="A456" i="2"/>
  <c r="A453" i="2"/>
  <c r="A452" i="2"/>
  <c r="A451" i="2"/>
  <c r="A450" i="2"/>
  <c r="A450" i="23" s="1"/>
  <c r="A449" i="2"/>
  <c r="A448" i="2"/>
  <c r="A447" i="2"/>
  <c r="A445" i="2"/>
  <c r="A443" i="2"/>
  <c r="A165" i="2"/>
  <c r="A434" i="2"/>
  <c r="A434" i="23" s="1"/>
  <c r="A432" i="2"/>
  <c r="A431" i="2"/>
  <c r="A431" i="23" s="1"/>
  <c r="A429" i="2"/>
  <c r="A429" i="23" s="1"/>
  <c r="A426" i="2"/>
  <c r="A424" i="2"/>
  <c r="A422" i="2"/>
  <c r="A422" i="23" s="1"/>
  <c r="A420" i="2"/>
  <c r="A418" i="2"/>
  <c r="A416" i="2"/>
  <c r="A414" i="2"/>
  <c r="A411" i="2"/>
  <c r="A411" i="23" s="1"/>
  <c r="A410" i="2"/>
  <c r="A409" i="2"/>
  <c r="A407" i="2"/>
  <c r="A403" i="2"/>
  <c r="A403" i="23" s="1"/>
  <c r="A401" i="2"/>
  <c r="A401" i="23" s="1"/>
  <c r="A398" i="2"/>
  <c r="A398" i="23" s="1"/>
  <c r="A396" i="2"/>
  <c r="A396" i="23" s="1"/>
  <c r="A394" i="2"/>
  <c r="A391" i="2"/>
  <c r="A389" i="2"/>
  <c r="A387" i="2"/>
  <c r="A383" i="2"/>
  <c r="A382" i="2"/>
  <c r="A380" i="2"/>
  <c r="A380" i="23" s="1"/>
  <c r="A378" i="2"/>
  <c r="A376" i="2"/>
  <c r="A376" i="23" s="1"/>
  <c r="A374" i="2"/>
  <c r="A372" i="2"/>
  <c r="A372" i="23" s="1"/>
  <c r="A370" i="2"/>
  <c r="A370" i="23" s="1"/>
  <c r="A368" i="2"/>
  <c r="A368" i="23" s="1"/>
  <c r="A366" i="2"/>
  <c r="A364" i="2"/>
  <c r="A362" i="2"/>
  <c r="A360" i="2"/>
  <c r="A358" i="2"/>
  <c r="A356" i="2"/>
  <c r="A356" i="23" s="1"/>
  <c r="A354" i="2"/>
  <c r="A354" i="23" s="1"/>
  <c r="A352" i="2"/>
  <c r="A352" i="23" s="1"/>
  <c r="A350" i="2"/>
  <c r="A350" i="23" s="1"/>
  <c r="A348" i="2"/>
  <c r="A346" i="2"/>
  <c r="A346" i="23" s="1"/>
  <c r="A345" i="2"/>
  <c r="A345" i="23" s="1"/>
  <c r="A344" i="2"/>
  <c r="A344" i="23" s="1"/>
  <c r="A343" i="2"/>
  <c r="A342" i="2"/>
  <c r="A342" i="23" s="1"/>
  <c r="A341" i="2"/>
  <c r="A340" i="2"/>
  <c r="A339" i="2"/>
  <c r="A336" i="2"/>
  <c r="A334" i="2"/>
  <c r="A332" i="2"/>
  <c r="A332" i="23" s="1"/>
  <c r="A330" i="2"/>
  <c r="A329" i="2"/>
  <c r="A326" i="2"/>
  <c r="A326" i="23" s="1"/>
  <c r="A324" i="2"/>
  <c r="A324" i="23" s="1"/>
  <c r="A322" i="2"/>
  <c r="A322" i="23" s="1"/>
  <c r="A320" i="2"/>
  <c r="A319" i="2"/>
  <c r="A316" i="2"/>
  <c r="A314" i="2"/>
  <c r="A312" i="2"/>
  <c r="A310" i="2"/>
  <c r="A308" i="2"/>
  <c r="A307" i="2"/>
  <c r="A306" i="2"/>
  <c r="A306" i="23" s="1"/>
  <c r="A304" i="2"/>
  <c r="A303" i="2"/>
  <c r="A302" i="2"/>
  <c r="A302" i="23" s="1"/>
  <c r="A301" i="2"/>
  <c r="A301" i="23" s="1"/>
  <c r="A300" i="2"/>
  <c r="A300" i="23" s="1"/>
  <c r="A299" i="2"/>
  <c r="A298" i="2"/>
  <c r="A297" i="2"/>
  <c r="A297" i="23" s="1"/>
  <c r="A295" i="2"/>
  <c r="A293" i="2"/>
  <c r="A291" i="2"/>
  <c r="A290" i="2"/>
  <c r="A288" i="2"/>
  <c r="A286" i="2"/>
  <c r="A284" i="2"/>
  <c r="A282" i="2"/>
  <c r="A282" i="23" s="1"/>
  <c r="A280" i="2"/>
  <c r="A280" i="23" s="1"/>
  <c r="A278" i="2"/>
  <c r="A278" i="23" s="1"/>
  <c r="A277" i="2"/>
  <c r="A277" i="23" s="1"/>
  <c r="A275" i="2"/>
  <c r="A275" i="23" s="1"/>
  <c r="A273" i="2"/>
  <c r="A273" i="23" s="1"/>
  <c r="A269" i="2"/>
  <c r="A269" i="23" s="1"/>
  <c r="A266" i="2"/>
  <c r="A265" i="2"/>
  <c r="A263" i="2"/>
  <c r="A262" i="2"/>
  <c r="A260" i="2"/>
  <c r="A260" i="23" s="1"/>
  <c r="A258" i="2"/>
  <c r="A256" i="2"/>
  <c r="A254" i="2"/>
  <c r="A253" i="2"/>
  <c r="A251" i="2"/>
  <c r="A250" i="2"/>
  <c r="A248" i="2"/>
  <c r="A246" i="2"/>
  <c r="A244" i="2"/>
  <c r="A244" i="23" s="1"/>
  <c r="A241" i="2"/>
  <c r="A240" i="2"/>
  <c r="A238" i="2"/>
  <c r="A237" i="2"/>
  <c r="A234" i="2"/>
  <c r="A232" i="2"/>
  <c r="A230" i="2"/>
  <c r="A228" i="2"/>
  <c r="A227" i="2"/>
  <c r="A225" i="2"/>
  <c r="A224" i="2"/>
  <c r="A224" i="23" s="1"/>
  <c r="A222" i="2"/>
  <c r="A220" i="2"/>
  <c r="A218" i="2"/>
  <c r="A217" i="2"/>
  <c r="A215" i="2"/>
  <c r="A213" i="2"/>
  <c r="A212" i="2"/>
  <c r="A211" i="2"/>
  <c r="A211" i="23" s="1"/>
  <c r="A209" i="2"/>
  <c r="A208" i="2"/>
  <c r="A207" i="2"/>
  <c r="A207" i="23" s="1"/>
  <c r="A206" i="2"/>
  <c r="A205" i="2"/>
  <c r="A205" i="23" s="1"/>
  <c r="A204" i="2"/>
  <c r="A201" i="2"/>
  <c r="A199" i="2"/>
  <c r="A197" i="2"/>
  <c r="A197" i="23" s="1"/>
  <c r="A195" i="2"/>
  <c r="A193" i="2"/>
  <c r="A191" i="2"/>
  <c r="A183" i="2"/>
  <c r="A187" i="2"/>
  <c r="A185" i="2"/>
  <c r="A181" i="2"/>
  <c r="A181" i="23" s="1"/>
  <c r="A179" i="2"/>
  <c r="A176" i="2"/>
  <c r="A174" i="2"/>
  <c r="A173" i="2"/>
  <c r="A170" i="2"/>
  <c r="A168" i="2"/>
  <c r="A167" i="2"/>
  <c r="A167" i="23" s="1"/>
  <c r="A163" i="2"/>
  <c r="A163" i="23" s="1"/>
  <c r="A161" i="2"/>
  <c r="A161" i="23" s="1"/>
  <c r="A159" i="2"/>
  <c r="A158" i="2"/>
  <c r="A157" i="2"/>
  <c r="A155" i="2"/>
  <c r="A154" i="2"/>
  <c r="A152" i="2"/>
  <c r="A143" i="2"/>
  <c r="A142" i="2"/>
  <c r="A142" i="23" s="1"/>
  <c r="A141" i="2"/>
  <c r="A141" i="23" s="1"/>
  <c r="A140" i="2"/>
  <c r="A139" i="2"/>
  <c r="A138" i="2"/>
  <c r="A138" i="23" s="1"/>
  <c r="A137" i="2"/>
  <c r="A136" i="2"/>
  <c r="A134" i="2"/>
  <c r="A134" i="23" s="1"/>
  <c r="A132" i="2"/>
  <c r="A129" i="2"/>
  <c r="A127" i="2"/>
  <c r="A125" i="2"/>
  <c r="A123" i="2"/>
  <c r="A122" i="2"/>
  <c r="A121" i="2"/>
  <c r="A119" i="2"/>
  <c r="A119" i="23" s="1"/>
  <c r="A118" i="2"/>
  <c r="A118" i="23" s="1"/>
  <c r="A116" i="2"/>
  <c r="A116" i="23" s="1"/>
  <c r="A115" i="2"/>
  <c r="A115" i="23" s="1"/>
  <c r="A113" i="2"/>
  <c r="A110" i="2"/>
  <c r="A106" i="2"/>
  <c r="A106" i="23" s="1"/>
  <c r="A105" i="2"/>
  <c r="A105" i="23" s="1"/>
  <c r="A104" i="2"/>
  <c r="A103" i="2"/>
  <c r="A103" i="23" s="1"/>
  <c r="A102" i="2"/>
  <c r="A101" i="2"/>
  <c r="A98" i="2"/>
  <c r="A97" i="2"/>
  <c r="A96" i="2"/>
  <c r="A95" i="2"/>
  <c r="A93" i="2"/>
  <c r="A91" i="2"/>
  <c r="A91" i="23" s="1"/>
  <c r="A90" i="2"/>
  <c r="A90" i="23" s="1"/>
  <c r="A89" i="2"/>
  <c r="A88" i="2"/>
  <c r="A87" i="2"/>
  <c r="A86" i="2"/>
  <c r="A85" i="2"/>
  <c r="A84" i="2"/>
  <c r="A83" i="2"/>
  <c r="A82" i="2"/>
  <c r="A79" i="2"/>
  <c r="A78" i="2"/>
  <c r="A77" i="2"/>
  <c r="A76" i="2"/>
  <c r="A75" i="2"/>
  <c r="A75" i="23" s="1"/>
  <c r="A74" i="2"/>
  <c r="A73" i="2"/>
  <c r="A72" i="2"/>
  <c r="A71" i="2"/>
  <c r="A70" i="2"/>
  <c r="A69" i="2"/>
  <c r="A68" i="2"/>
  <c r="A67" i="2"/>
  <c r="A66" i="2"/>
  <c r="A65" i="2"/>
  <c r="A65" i="23" s="1"/>
  <c r="A60" i="2"/>
  <c r="A60" i="23" s="1"/>
  <c r="A59" i="2"/>
  <c r="A59" i="23" s="1"/>
  <c r="A58" i="2"/>
  <c r="A58" i="23" s="1"/>
  <c r="A57" i="2"/>
  <c r="A57" i="23" s="1"/>
  <c r="A56" i="2"/>
  <c r="A55" i="2"/>
  <c r="A54" i="2"/>
  <c r="A53" i="2"/>
  <c r="A52" i="2"/>
  <c r="A51" i="2"/>
  <c r="A49" i="2"/>
  <c r="A48" i="2"/>
  <c r="A47" i="2"/>
  <c r="A47" i="23" s="1"/>
  <c r="A46" i="2"/>
  <c r="A46" i="23" s="1"/>
  <c r="A45" i="2"/>
  <c r="A45" i="23" s="1"/>
  <c r="A44" i="2"/>
  <c r="A44" i="23" s="1"/>
  <c r="A43" i="2"/>
  <c r="A42" i="2"/>
  <c r="A42" i="23" s="1"/>
  <c r="A41" i="2"/>
  <c r="A40" i="2"/>
  <c r="A39" i="2"/>
  <c r="A38" i="2"/>
  <c r="A37" i="2"/>
  <c r="A37" i="23" s="1"/>
  <c r="A36" i="2"/>
  <c r="A36" i="23" s="1"/>
  <c r="A35" i="2"/>
  <c r="A34" i="2"/>
  <c r="A34" i="23" s="1"/>
  <c r="A33" i="2"/>
  <c r="A32" i="2"/>
  <c r="A31" i="2"/>
  <c r="A30" i="2"/>
  <c r="A29" i="2"/>
  <c r="A28" i="2"/>
  <c r="A27" i="2"/>
  <c r="A26" i="2"/>
  <c r="A25" i="2"/>
  <c r="A24" i="2"/>
  <c r="A19" i="2"/>
  <c r="A17" i="2"/>
  <c r="A15" i="2"/>
  <c r="A14" i="2"/>
  <c r="A13" i="2"/>
  <c r="A12" i="2"/>
  <c r="A11" i="2"/>
  <c r="A9" i="2"/>
  <c r="A1057" i="23" l="1"/>
  <c r="A173" i="23"/>
  <c r="A250" i="23"/>
  <c r="A432" i="23"/>
  <c r="A519" i="23"/>
  <c r="A758" i="23"/>
  <c r="A1114" i="23"/>
  <c r="A520" i="23"/>
  <c r="A1116" i="23"/>
  <c r="A549" i="23"/>
  <c r="A761" i="23"/>
  <c r="A1087" i="23"/>
  <c r="A763" i="23"/>
  <c r="A1070" i="23"/>
  <c r="A914" i="23"/>
  <c r="A85" i="23"/>
  <c r="A185" i="23"/>
  <c r="A473" i="23"/>
  <c r="A579" i="23"/>
  <c r="A659" i="23"/>
  <c r="A488" i="23"/>
  <c r="A70" i="23"/>
  <c r="A187" i="23"/>
  <c r="A334" i="23"/>
  <c r="A1122" i="23"/>
  <c r="A575" i="23"/>
  <c r="A38" i="23"/>
  <c r="A53" i="23"/>
  <c r="A71" i="23"/>
  <c r="A158" i="23"/>
  <c r="A183" i="23"/>
  <c r="A212" i="23"/>
  <c r="A237" i="23"/>
  <c r="A308" i="23"/>
  <c r="A336" i="23"/>
  <c r="A387" i="23"/>
  <c r="A418" i="23"/>
  <c r="A449" i="23"/>
  <c r="A479" i="23"/>
  <c r="A503" i="23"/>
  <c r="A583" i="23"/>
  <c r="A607" i="23"/>
  <c r="A687" i="23"/>
  <c r="A745" i="23"/>
  <c r="A772" i="23"/>
  <c r="A835" i="23"/>
  <c r="A945" i="23"/>
  <c r="A974" i="23"/>
  <c r="A1002" i="23"/>
  <c r="A1069" i="23"/>
  <c r="A1157" i="23"/>
  <c r="A323" i="23"/>
  <c r="A780" i="23"/>
  <c r="A901" i="23"/>
  <c r="A1017" i="23"/>
  <c r="A496" i="23"/>
  <c r="A781" i="23"/>
  <c r="A754" i="23"/>
  <c r="A1165" i="23"/>
  <c r="A1166" i="23"/>
  <c r="A571" i="23"/>
  <c r="A734" i="23"/>
  <c r="A1167" i="23"/>
  <c r="A801" i="23"/>
  <c r="A912" i="23"/>
  <c r="A285" i="23"/>
  <c r="A526" i="23"/>
  <c r="A603" i="23"/>
  <c r="A684" i="23"/>
  <c r="A313" i="23"/>
  <c r="A891" i="23"/>
  <c r="A54" i="23"/>
  <c r="A72" i="23"/>
  <c r="A88" i="23"/>
  <c r="A159" i="23"/>
  <c r="A191" i="23"/>
  <c r="A213" i="23"/>
  <c r="A238" i="23"/>
  <c r="A310" i="23"/>
  <c r="A339" i="23"/>
  <c r="A360" i="23"/>
  <c r="A389" i="23"/>
  <c r="A480" i="23"/>
  <c r="A504" i="23"/>
  <c r="A532" i="23"/>
  <c r="A609" i="23"/>
  <c r="A895" i="23"/>
  <c r="A922" i="23"/>
  <c r="A1071" i="23"/>
  <c r="A1126" i="23"/>
  <c r="A622" i="23"/>
  <c r="A782" i="23"/>
  <c r="A825" i="23"/>
  <c r="A903" i="23"/>
  <c r="A593" i="23"/>
  <c r="A642" i="23"/>
  <c r="A268" i="23"/>
  <c r="A246" i="23"/>
  <c r="A544" i="23"/>
  <c r="A595" i="23"/>
  <c r="A621" i="23"/>
  <c r="A732" i="23"/>
  <c r="A174" i="23"/>
  <c r="A251" i="23"/>
  <c r="A407" i="23"/>
  <c r="A1016" i="23"/>
  <c r="A547" i="23"/>
  <c r="A1141" i="23"/>
  <c r="A152" i="23"/>
  <c r="A803" i="23"/>
  <c r="A349" i="23"/>
  <c r="A740" i="23"/>
  <c r="A939" i="23"/>
  <c r="A1119" i="23"/>
  <c r="A155" i="23"/>
  <c r="A605" i="23"/>
  <c r="A55" i="23"/>
  <c r="A89" i="23"/>
  <c r="A136" i="23"/>
  <c r="A193" i="23"/>
  <c r="A215" i="23"/>
  <c r="A240" i="23"/>
  <c r="A265" i="23"/>
  <c r="A340" i="23"/>
  <c r="A362" i="23"/>
  <c r="A391" i="23"/>
  <c r="A451" i="23"/>
  <c r="A482" i="23"/>
  <c r="A506" i="23"/>
  <c r="A534" i="23"/>
  <c r="A560" i="23"/>
  <c r="A586" i="23"/>
  <c r="A611" i="23"/>
  <c r="A638" i="23"/>
  <c r="A665" i="23"/>
  <c r="A688" i="23"/>
  <c r="A805" i="23"/>
  <c r="A977" i="23"/>
  <c r="A1004" i="23"/>
  <c r="A1101" i="23"/>
  <c r="A231" i="23"/>
  <c r="A199" i="23"/>
  <c r="A220" i="23"/>
  <c r="A1056" i="23"/>
  <c r="A664" i="23"/>
  <c r="A201" i="23"/>
  <c r="A248" i="23"/>
  <c r="A515" i="23"/>
  <c r="A172" i="23"/>
  <c r="A1138" i="23"/>
  <c r="A1058" i="23"/>
  <c r="A568" i="23"/>
  <c r="A1059" i="23"/>
  <c r="A961" i="23"/>
  <c r="A670" i="23"/>
  <c r="A964" i="23"/>
  <c r="A378" i="23"/>
  <c r="A626" i="23"/>
  <c r="A938" i="23"/>
  <c r="A190" i="23"/>
  <c r="A304" i="23"/>
  <c r="A628" i="23"/>
  <c r="A764" i="23"/>
  <c r="A232" i="23"/>
  <c r="A382" i="23"/>
  <c r="A414" i="23"/>
  <c r="A630" i="23"/>
  <c r="A742" i="23"/>
  <c r="A1121" i="23"/>
  <c r="A221" i="23"/>
  <c r="A52" i="23"/>
  <c r="A157" i="23"/>
  <c r="A416" i="23"/>
  <c r="A1000" i="23"/>
  <c r="A39" i="23"/>
  <c r="A73" i="23"/>
  <c r="A110" i="23"/>
  <c r="A41" i="23"/>
  <c r="A56" i="23"/>
  <c r="A74" i="23"/>
  <c r="A137" i="23"/>
  <c r="A195" i="23"/>
  <c r="A241" i="23"/>
  <c r="A266" i="23"/>
  <c r="A364" i="23"/>
  <c r="A394" i="23"/>
  <c r="A452" i="23"/>
  <c r="A536" i="23"/>
  <c r="A561" i="23"/>
  <c r="A588" i="23"/>
  <c r="A640" i="23"/>
  <c r="A750" i="23"/>
  <c r="A814" i="23"/>
  <c r="A897" i="23"/>
  <c r="A925" i="23"/>
  <c r="A951" i="23"/>
  <c r="A979" i="23"/>
  <c r="A1034" i="23"/>
  <c r="A1103" i="23"/>
  <c r="A1129" i="23"/>
  <c r="A1162" i="23"/>
  <c r="A442" i="23"/>
  <c r="A788" i="23"/>
  <c r="A316" i="23"/>
  <c r="A366" i="23"/>
  <c r="A927" i="23"/>
  <c r="A153" i="23"/>
  <c r="A852" i="23"/>
  <c r="A236" i="23"/>
  <c r="A379" i="23"/>
  <c r="A658" i="23"/>
  <c r="A829" i="23"/>
  <c r="A1123" i="23"/>
  <c r="A882" i="23"/>
  <c r="A1183" i="23"/>
  <c r="A424" i="23"/>
  <c r="A93" i="23"/>
  <c r="A139" i="23"/>
  <c r="A298" i="23"/>
  <c r="A319" i="23"/>
  <c r="A343" i="23"/>
  <c r="A512" i="23"/>
  <c r="A847" i="23"/>
  <c r="A902" i="23"/>
  <c r="A1075" i="23"/>
  <c r="A1164" i="23"/>
  <c r="A164" i="23"/>
  <c r="A353" i="23"/>
  <c r="A562" i="23"/>
  <c r="A639" i="23"/>
  <c r="A731" i="23"/>
  <c r="A1140" i="23"/>
  <c r="A194" i="23"/>
  <c r="A239" i="23"/>
  <c r="A400" i="23"/>
  <c r="A518" i="23"/>
  <c r="A832" i="23"/>
  <c r="A930" i="23"/>
  <c r="A1011" i="23"/>
  <c r="A1125" i="23"/>
  <c r="A1127" i="23"/>
  <c r="A359" i="23"/>
  <c r="A566" i="23"/>
  <c r="A898" i="23"/>
  <c r="A1186" i="23"/>
  <c r="A43" i="23"/>
  <c r="A76" i="23"/>
  <c r="A77" i="23"/>
  <c r="A95" i="23"/>
  <c r="A140" i="23"/>
  <c r="A222" i="23"/>
  <c r="A299" i="23"/>
  <c r="A320" i="23"/>
  <c r="A567" i="23"/>
  <c r="A594" i="23"/>
  <c r="A619" i="23"/>
  <c r="A1037" i="23"/>
  <c r="A1187" i="23"/>
  <c r="A50" i="23"/>
  <c r="A367" i="23"/>
  <c r="A455" i="23"/>
  <c r="A648" i="23"/>
  <c r="A733" i="23"/>
  <c r="A1142" i="23"/>
  <c r="A243" i="23"/>
  <c r="A305" i="23"/>
  <c r="A666" i="23"/>
  <c r="A1013" i="23"/>
  <c r="A1132" i="23"/>
  <c r="A570" i="23"/>
  <c r="A910" i="23"/>
  <c r="A1190" i="23"/>
  <c r="A61" i="23"/>
  <c r="A741" i="23"/>
  <c r="A796" i="23"/>
  <c r="A1053" i="23"/>
  <c r="A1159" i="23"/>
  <c r="A200" i="23"/>
  <c r="A245" i="23"/>
  <c r="A309" i="23"/>
  <c r="A525" i="23"/>
  <c r="A604" i="23"/>
  <c r="A675" i="23"/>
  <c r="A841" i="23"/>
  <c r="A948" i="23"/>
  <c r="A502" i="23"/>
  <c r="A160" i="23"/>
  <c r="A408" i="23"/>
  <c r="A641" i="23"/>
  <c r="A913" i="23"/>
  <c r="A312" i="23"/>
  <c r="A936" i="23"/>
  <c r="A1139" i="23"/>
  <c r="A1191" i="23"/>
  <c r="A100" i="23"/>
  <c r="A371" i="23"/>
  <c r="A463" i="23"/>
  <c r="A587" i="23"/>
  <c r="A668" i="23"/>
  <c r="A798" i="23"/>
  <c r="A879" i="23"/>
  <c r="A1064" i="23"/>
  <c r="A1170" i="23"/>
  <c r="A203" i="23"/>
  <c r="A249" i="23"/>
  <c r="A315" i="23"/>
  <c r="A466" i="23"/>
  <c r="A529" i="23"/>
  <c r="A613" i="23"/>
  <c r="A677" i="23"/>
  <c r="A843" i="23"/>
  <c r="A1084" i="23"/>
  <c r="A1154" i="23"/>
  <c r="A516" i="23"/>
  <c r="A725" i="23"/>
  <c r="A1196" i="23"/>
  <c r="A96" i="23"/>
  <c r="A79" i="23"/>
  <c r="A97" i="23"/>
  <c r="A121" i="23"/>
  <c r="A225" i="23"/>
  <c r="A597" i="23"/>
  <c r="A706" i="23"/>
  <c r="A881" i="23"/>
  <c r="A33" i="23"/>
  <c r="A66" i="23"/>
  <c r="A82" i="23"/>
  <c r="A98" i="23"/>
  <c r="A122" i="23"/>
  <c r="A143" i="23"/>
  <c r="A176" i="23"/>
  <c r="A206" i="23"/>
  <c r="A227" i="23"/>
  <c r="A253" i="23"/>
  <c r="A165" i="23"/>
  <c r="A467" i="23"/>
  <c r="A495" i="23"/>
  <c r="A574" i="23"/>
  <c r="A599" i="23"/>
  <c r="A625" i="23"/>
  <c r="A653" i="23"/>
  <c r="A680" i="23"/>
  <c r="A707" i="23"/>
  <c r="A735" i="23"/>
  <c r="A760" i="23"/>
  <c r="A854" i="23"/>
  <c r="A883" i="23"/>
  <c r="A911" i="23"/>
  <c r="A965" i="23"/>
  <c r="A992" i="23"/>
  <c r="A1018" i="23"/>
  <c r="A1041" i="23"/>
  <c r="A1060" i="23"/>
  <c r="A1085" i="23"/>
  <c r="A1168" i="23"/>
  <c r="A109" i="23"/>
  <c r="A196" i="23"/>
  <c r="A373" i="23"/>
  <c r="A468" i="23"/>
  <c r="A589" i="23"/>
  <c r="A752" i="23"/>
  <c r="A968" i="23"/>
  <c r="A1068" i="23"/>
  <c r="A64" i="23"/>
  <c r="A252" i="23"/>
  <c r="A325" i="23"/>
  <c r="A470" i="23"/>
  <c r="A618" i="23"/>
  <c r="A679" i="23"/>
  <c r="A848" i="23"/>
  <c r="A1086" i="23"/>
  <c r="A543" i="23"/>
  <c r="A180" i="23"/>
  <c r="A415" i="23"/>
  <c r="A736" i="23"/>
  <c r="A952" i="23"/>
  <c r="A78" i="23"/>
  <c r="A204" i="23"/>
  <c r="A443" i="23"/>
  <c r="A497" i="23"/>
  <c r="A576" i="23"/>
  <c r="A601" i="23"/>
  <c r="A1061" i="23"/>
  <c r="A1143" i="23"/>
  <c r="A1169" i="23"/>
  <c r="A117" i="23"/>
  <c r="A375" i="23"/>
  <c r="A689" i="23"/>
  <c r="A983" i="23"/>
  <c r="A81" i="23"/>
  <c r="A214" i="23"/>
  <c r="A255" i="23"/>
  <c r="A476" i="23"/>
  <c r="A533" i="23"/>
  <c r="A683" i="23"/>
  <c r="A550" i="23"/>
  <c r="A182" i="23"/>
  <c r="A417" i="23"/>
  <c r="A955" i="23"/>
  <c r="A48" i="23"/>
  <c r="A67" i="23"/>
  <c r="A83" i="23"/>
  <c r="A101" i="23"/>
  <c r="A179" i="23"/>
  <c r="A228" i="23"/>
  <c r="A303" i="23"/>
  <c r="A35" i="23"/>
  <c r="A49" i="23"/>
  <c r="A68" i="23"/>
  <c r="A84" i="23"/>
  <c r="A102" i="23"/>
  <c r="A125" i="23"/>
  <c r="A208" i="23"/>
  <c r="A230" i="23"/>
  <c r="A284" i="23"/>
  <c r="A445" i="23"/>
  <c r="A471" i="23"/>
  <c r="A498" i="23"/>
  <c r="A524" i="23"/>
  <c r="A602" i="23"/>
  <c r="A795" i="23"/>
  <c r="A830" i="23"/>
  <c r="A969" i="23"/>
  <c r="A1062" i="23"/>
  <c r="A120" i="23"/>
  <c r="A311" i="23"/>
  <c r="A606" i="23"/>
  <c r="A698" i="23"/>
  <c r="A765" i="23"/>
  <c r="A813" i="23"/>
  <c r="A888" i="23"/>
  <c r="A1076" i="23"/>
  <c r="A92" i="23"/>
  <c r="A219" i="23"/>
  <c r="A351" i="23"/>
  <c r="A481" i="23"/>
  <c r="A546" i="23"/>
  <c r="A632" i="23"/>
  <c r="A685" i="23"/>
  <c r="A855" i="23"/>
  <c r="A970" i="23"/>
  <c r="A1093" i="23"/>
  <c r="A274" i="23"/>
  <c r="A184" i="23"/>
  <c r="A419" i="23"/>
  <c r="A975" i="23"/>
  <c r="A51" i="23"/>
  <c r="A69" i="23"/>
  <c r="A127" i="23"/>
  <c r="A258" i="23"/>
  <c r="A286" i="23"/>
  <c r="A447" i="23"/>
  <c r="A500" i="23"/>
  <c r="A552" i="23"/>
  <c r="A716" i="23"/>
  <c r="A766" i="23"/>
  <c r="A889" i="23"/>
  <c r="A940" i="23"/>
  <c r="A999" i="23"/>
  <c r="A1063" i="23"/>
  <c r="A1197" i="23"/>
  <c r="A126" i="23"/>
  <c r="A388" i="23"/>
  <c r="A608" i="23"/>
  <c r="A700" i="23"/>
  <c r="A771" i="23"/>
  <c r="A890" i="23"/>
  <c r="A993" i="23"/>
  <c r="A1078" i="23"/>
  <c r="A94" i="23"/>
  <c r="A272" i="23"/>
  <c r="A355" i="23"/>
  <c r="A548" i="23"/>
  <c r="A634" i="23"/>
  <c r="A715" i="23"/>
  <c r="A859" i="23"/>
  <c r="A1095" i="23"/>
  <c r="A276" i="23"/>
  <c r="A186" i="23"/>
  <c r="A421" i="23"/>
  <c r="A757" i="23"/>
  <c r="A998" i="23"/>
  <c r="A129" i="23"/>
  <c r="A234" i="23"/>
  <c r="A307" i="23"/>
  <c r="A383" i="23"/>
  <c r="A501" i="23"/>
  <c r="A528" i="23"/>
  <c r="A581" i="23"/>
  <c r="A633" i="23"/>
  <c r="A660" i="23"/>
  <c r="A718" i="23"/>
  <c r="A743" i="23"/>
  <c r="A768" i="23"/>
  <c r="A833" i="23"/>
  <c r="A943" i="23"/>
  <c r="A1065" i="23"/>
  <c r="A1094" i="23"/>
  <c r="A128" i="23"/>
  <c r="A321" i="23"/>
  <c r="A390" i="23"/>
  <c r="A610" i="23"/>
  <c r="A702" i="23"/>
  <c r="A817" i="23"/>
  <c r="A995" i="23"/>
  <c r="A112" i="23"/>
  <c r="A357" i="23"/>
  <c r="A490" i="23"/>
  <c r="A644" i="23"/>
  <c r="A717" i="23"/>
  <c r="A894" i="23"/>
  <c r="A978" i="23"/>
  <c r="A1097" i="23"/>
  <c r="A216" i="23"/>
  <c r="A423" i="23"/>
  <c r="A767" i="23"/>
  <c r="A1001" i="23"/>
  <c r="A802" i="23"/>
  <c r="A393" i="23"/>
  <c r="A521" i="23"/>
  <c r="A615" i="23"/>
  <c r="A114" i="23"/>
  <c r="A226" i="23"/>
  <c r="A281" i="23"/>
  <c r="A361" i="23"/>
  <c r="A646" i="23"/>
  <c r="A722" i="23"/>
  <c r="A908" i="23"/>
  <c r="A980" i="23"/>
  <c r="A1106" i="23"/>
  <c r="A582" i="23"/>
  <c r="A247" i="23"/>
  <c r="A1120" i="23"/>
  <c r="A637" i="23"/>
  <c r="A721" i="23"/>
  <c r="A804" i="23"/>
  <c r="A947" i="23"/>
  <c r="A976" i="23"/>
  <c r="A1003" i="23"/>
  <c r="A1050" i="23"/>
  <c r="A1098" i="23"/>
  <c r="A331" i="23"/>
  <c r="A395" i="23"/>
  <c r="A535" i="23"/>
  <c r="A1100" i="23"/>
  <c r="A124" i="23"/>
  <c r="A229" i="23"/>
  <c r="A283" i="23"/>
  <c r="A363" i="23"/>
  <c r="A505" i="23"/>
  <c r="A652" i="23"/>
  <c r="A739" i="23"/>
  <c r="A985" i="23"/>
  <c r="A1108" i="23"/>
  <c r="A328" i="23"/>
  <c r="A257" i="23"/>
  <c r="A428" i="23"/>
  <c r="A786" i="23"/>
  <c r="A749" i="23"/>
  <c r="A896" i="23"/>
  <c r="A924" i="23"/>
  <c r="A949" i="23"/>
  <c r="A1052" i="23"/>
  <c r="A1180" i="23"/>
  <c r="A333" i="23"/>
  <c r="A397" i="23"/>
  <c r="A537" i="23"/>
  <c r="A627" i="23"/>
  <c r="A719" i="23"/>
  <c r="A905" i="23"/>
  <c r="A1039" i="23"/>
  <c r="A1102" i="23"/>
  <c r="A162" i="23"/>
  <c r="A287" i="23"/>
  <c r="A365" i="23"/>
  <c r="A507" i="23"/>
  <c r="A578" i="23"/>
  <c r="A654" i="23"/>
  <c r="A759" i="23"/>
  <c r="A923" i="23"/>
  <c r="A987" i="23"/>
  <c r="A1110" i="23"/>
  <c r="A335" i="23"/>
  <c r="A598" i="23"/>
  <c r="A259" i="23"/>
  <c r="A430" i="23"/>
  <c r="A846" i="23"/>
  <c r="A1174" i="23"/>
  <c r="A113" i="23"/>
  <c r="A612" i="23"/>
  <c r="A667" i="23"/>
  <c r="A699" i="23"/>
  <c r="A724" i="23"/>
  <c r="A842" i="23"/>
  <c r="A868" i="23"/>
  <c r="A1008" i="23"/>
  <c r="A1054" i="23"/>
  <c r="A151" i="23"/>
  <c r="A539" i="23"/>
  <c r="A629" i="23"/>
  <c r="A727" i="23"/>
  <c r="A933" i="23"/>
  <c r="A1042" i="23"/>
  <c r="A1104" i="23"/>
  <c r="A166" i="23"/>
  <c r="A233" i="23"/>
  <c r="A289" i="23"/>
  <c r="A377" i="23"/>
  <c r="A580" i="23"/>
  <c r="A656" i="23"/>
  <c r="A926" i="23"/>
  <c r="A989" i="23"/>
  <c r="A1113" i="23"/>
  <c r="A624" i="23"/>
  <c r="A1178" i="23"/>
  <c r="D12" i="5"/>
  <c r="D15" i="5"/>
  <c r="A1115" i="23"/>
  <c r="D8" i="5"/>
  <c r="A156" i="23"/>
  <c r="D13" i="5"/>
  <c r="D11" i="5"/>
  <c r="D14" i="5"/>
  <c r="C15" i="5"/>
  <c r="C9" i="5"/>
  <c r="C11" i="5"/>
  <c r="D9" i="5"/>
  <c r="C10" i="5"/>
  <c r="C12" i="5"/>
  <c r="C14" i="5"/>
  <c r="D10" i="5"/>
  <c r="C13" i="5"/>
  <c r="C8" i="5"/>
  <c r="A32" i="23" l="1"/>
  <c r="B47" i="5"/>
  <c r="A31" i="23" l="1"/>
  <c r="C143" i="17"/>
  <c r="B143" i="17"/>
  <c r="D143" i="17"/>
  <c r="E143" i="17"/>
  <c r="C108" i="16"/>
  <c r="D108" i="16"/>
  <c r="E108" i="16"/>
  <c r="B108" i="16"/>
  <c r="B16" i="12" l="1"/>
  <c r="B13" i="12"/>
  <c r="A2" i="12"/>
  <c r="A1" i="12"/>
  <c r="A26" i="23" l="1"/>
  <c r="A23" i="23"/>
  <c r="A1046" i="23"/>
  <c r="A1045" i="23"/>
  <c r="A918" i="23"/>
  <c r="A917" i="23"/>
  <c r="A17" i="23"/>
  <c r="A862" i="23"/>
  <c r="A776" i="23"/>
  <c r="A775" i="23"/>
  <c r="A556" i="23"/>
  <c r="A555" i="23"/>
  <c r="A293" i="23"/>
  <c r="A146" i="23"/>
  <c r="A809" i="23" l="1"/>
  <c r="A863" i="23"/>
  <c r="A20" i="23"/>
  <c r="A1044" i="23"/>
  <c r="A8" i="23"/>
  <c r="A554" i="23"/>
  <c r="A11" i="23"/>
  <c r="A774" i="23"/>
  <c r="A14" i="23"/>
  <c r="A861" i="23"/>
  <c r="A875" i="23"/>
  <c r="A19" i="23"/>
  <c r="A1024" i="23"/>
  <c r="A22" i="23"/>
  <c r="A24" i="23"/>
  <c r="A1023" i="23"/>
  <c r="A21" i="23"/>
  <c r="A438" i="23"/>
  <c r="A10" i="23"/>
  <c r="A1147" i="23"/>
  <c r="A25" i="23"/>
  <c r="A147" i="23"/>
  <c r="A693" i="23"/>
  <c r="A12" i="23"/>
  <c r="A694" i="23"/>
  <c r="A13" i="23"/>
  <c r="A1201" i="23"/>
  <c r="A27" i="23"/>
  <c r="A808" i="23"/>
  <c r="A15" i="23"/>
  <c r="A874" i="23"/>
  <c r="A18" i="23"/>
  <c r="A437" i="23"/>
  <c r="A9" i="23"/>
  <c r="A1202" i="23"/>
  <c r="A28" i="23"/>
  <c r="A145" i="23"/>
  <c r="A692" i="23"/>
  <c r="A1200" i="23"/>
  <c r="A1199" i="2"/>
  <c r="A1199" i="23" s="1"/>
  <c r="A1022" i="23"/>
  <c r="A436" i="23"/>
  <c r="A1145" i="23"/>
  <c r="A807" i="23"/>
  <c r="D4" i="22"/>
  <c r="D14" i="22"/>
  <c r="D13" i="22"/>
  <c r="D12" i="22"/>
  <c r="D11" i="22"/>
  <c r="D10" i="22"/>
  <c r="F9" i="22"/>
  <c r="D9" i="22"/>
  <c r="F6" i="22"/>
  <c r="D6" i="22"/>
  <c r="D5" i="22"/>
  <c r="D8" i="22"/>
  <c r="F8" i="22"/>
  <c r="G8" i="22"/>
  <c r="D7" i="22"/>
  <c r="D16" i="22"/>
  <c r="D15" i="22"/>
  <c r="C1225" i="22"/>
  <c r="C1224" i="22"/>
  <c r="C1223" i="22"/>
  <c r="C1222" i="22"/>
  <c r="C1221" i="22"/>
  <c r="C1220" i="22"/>
  <c r="C1219" i="22"/>
  <c r="C1218" i="22"/>
  <c r="C1217" i="22"/>
  <c r="C1216" i="22"/>
  <c r="C1215" i="22"/>
  <c r="C1214" i="22"/>
  <c r="C1213" i="22"/>
  <c r="C1212" i="22"/>
  <c r="C1211" i="22"/>
  <c r="C1210" i="22"/>
  <c r="C1209" i="22"/>
  <c r="C1208" i="22"/>
  <c r="C1207" i="22"/>
  <c r="C1206" i="22"/>
  <c r="C1205" i="22"/>
  <c r="C1204" i="22"/>
  <c r="C1203" i="22"/>
  <c r="C1202" i="22"/>
  <c r="C1201" i="22"/>
  <c r="C1200" i="22"/>
  <c r="C1199" i="22"/>
  <c r="C1198" i="22"/>
  <c r="C1197" i="22"/>
  <c r="C1196" i="22"/>
  <c r="C1195" i="22"/>
  <c r="C1194" i="22"/>
  <c r="C1193" i="22"/>
  <c r="C1192" i="22"/>
  <c r="C1191" i="22"/>
  <c r="C1190" i="22"/>
  <c r="C1189" i="22"/>
  <c r="C1188" i="22"/>
  <c r="C1187" i="22"/>
  <c r="C1186" i="22"/>
  <c r="C1185" i="22"/>
  <c r="C1184" i="22"/>
  <c r="C1183" i="22"/>
  <c r="C1182" i="22"/>
  <c r="C1181" i="22"/>
  <c r="C1180" i="22"/>
  <c r="C1179" i="22"/>
  <c r="C1178" i="22"/>
  <c r="C1177" i="22"/>
  <c r="C1176" i="22"/>
  <c r="C1175" i="22"/>
  <c r="C1174" i="22"/>
  <c r="C1173" i="22"/>
  <c r="C1172" i="22"/>
  <c r="C1171" i="22"/>
  <c r="C1170" i="22"/>
  <c r="C1169" i="22"/>
  <c r="C1168" i="22"/>
  <c r="C1167" i="22"/>
  <c r="C1166" i="22"/>
  <c r="C1165" i="22"/>
  <c r="C1164" i="22"/>
  <c r="C1163" i="22"/>
  <c r="C1162" i="22"/>
  <c r="C1161" i="22"/>
  <c r="C1160" i="22"/>
  <c r="C1159" i="22"/>
  <c r="C1158" i="22"/>
  <c r="C1157" i="22"/>
  <c r="C1156" i="22"/>
  <c r="C1155" i="22"/>
  <c r="C1154" i="22"/>
  <c r="C1153" i="22"/>
  <c r="C1152" i="22"/>
  <c r="C1151" i="22"/>
  <c r="C1150" i="22"/>
  <c r="C1149" i="22"/>
  <c r="C1148" i="22"/>
  <c r="C1147" i="22"/>
  <c r="C1146" i="22"/>
  <c r="C1145" i="22"/>
  <c r="C1144" i="22"/>
  <c r="C1143" i="22"/>
  <c r="C1142" i="22"/>
  <c r="C1141" i="22"/>
  <c r="C1140" i="22"/>
  <c r="C1139" i="22"/>
  <c r="C1138" i="22"/>
  <c r="C1137" i="22"/>
  <c r="C1136" i="22"/>
  <c r="C1135" i="22"/>
  <c r="C1134" i="22"/>
  <c r="C1133" i="22"/>
  <c r="C1132" i="22"/>
  <c r="C1131" i="22"/>
  <c r="C1130" i="22"/>
  <c r="C1129" i="22"/>
  <c r="C1128" i="22"/>
  <c r="C1127" i="22"/>
  <c r="C1126" i="22"/>
  <c r="C1125" i="22"/>
  <c r="C1124" i="22"/>
  <c r="C1123" i="22"/>
  <c r="C1122" i="22"/>
  <c r="C1121" i="22"/>
  <c r="C1120" i="22"/>
  <c r="C1119" i="22"/>
  <c r="C1118" i="22"/>
  <c r="C1117" i="22"/>
  <c r="C1116" i="22"/>
  <c r="C1115" i="22"/>
  <c r="C1114" i="22"/>
  <c r="C1113" i="22"/>
  <c r="C1112" i="22"/>
  <c r="C1111" i="22"/>
  <c r="C1110" i="22"/>
  <c r="C1109" i="22"/>
  <c r="C1108" i="22"/>
  <c r="C1107" i="22"/>
  <c r="C1106" i="22"/>
  <c r="C1105" i="22"/>
  <c r="C1104" i="22"/>
  <c r="C1103" i="22"/>
  <c r="C1102" i="22"/>
  <c r="C1101" i="22"/>
  <c r="C1100" i="22"/>
  <c r="C1099" i="22"/>
  <c r="C1098" i="22"/>
  <c r="C1097" i="22"/>
  <c r="C1096" i="22"/>
  <c r="C1095" i="22"/>
  <c r="C1094" i="22"/>
  <c r="C1093" i="22"/>
  <c r="C1092" i="22"/>
  <c r="C1091" i="22"/>
  <c r="C1090" i="22"/>
  <c r="C1089" i="22"/>
  <c r="C1088" i="22"/>
  <c r="C1087" i="22"/>
  <c r="C1086" i="22"/>
  <c r="C1085" i="22"/>
  <c r="C1084" i="22"/>
  <c r="C1083" i="22"/>
  <c r="C1082" i="22"/>
  <c r="C1081" i="22"/>
  <c r="C1080" i="22"/>
  <c r="C1079" i="22"/>
  <c r="C1078" i="22"/>
  <c r="C1077" i="22"/>
  <c r="C1076" i="22"/>
  <c r="C1075" i="22"/>
  <c r="C1074" i="22"/>
  <c r="C1073" i="22"/>
  <c r="C1072" i="22"/>
  <c r="C1071" i="22"/>
  <c r="C1070" i="22"/>
  <c r="C1069" i="22"/>
  <c r="C1068" i="22"/>
  <c r="C1067" i="22"/>
  <c r="C1066" i="22"/>
  <c r="C1065" i="22"/>
  <c r="C1064" i="22"/>
  <c r="C1063" i="22"/>
  <c r="C1062" i="22"/>
  <c r="C1061" i="22"/>
  <c r="C1060" i="22"/>
  <c r="C1059" i="22"/>
  <c r="C1058" i="22"/>
  <c r="C1057" i="22"/>
  <c r="C1056" i="22"/>
  <c r="C1055" i="22"/>
  <c r="C1054" i="22"/>
  <c r="C1053" i="22"/>
  <c r="C1052" i="22"/>
  <c r="C1051" i="22"/>
  <c r="C1050" i="22"/>
  <c r="C1049" i="22"/>
  <c r="C1048" i="22"/>
  <c r="C1047" i="22"/>
  <c r="C1046" i="22"/>
  <c r="C1045" i="22"/>
  <c r="C1044" i="22"/>
  <c r="C1043" i="22"/>
  <c r="C1042" i="22"/>
  <c r="C1041" i="22"/>
  <c r="C1040" i="22"/>
  <c r="C1039" i="22"/>
  <c r="C1038" i="22"/>
  <c r="C1037" i="22"/>
  <c r="C1036" i="22"/>
  <c r="C1035" i="22"/>
  <c r="C1034" i="22"/>
  <c r="C1033" i="22"/>
  <c r="C1032" i="22"/>
  <c r="C1031" i="22"/>
  <c r="C1030" i="22"/>
  <c r="C1029" i="22"/>
  <c r="C1028" i="22"/>
  <c r="C1027" i="22"/>
  <c r="C1026" i="22"/>
  <c r="C1025" i="22"/>
  <c r="C1024" i="22"/>
  <c r="C1023" i="22"/>
  <c r="C1022" i="22"/>
  <c r="C1021" i="22"/>
  <c r="C1020" i="22"/>
  <c r="C1019" i="22"/>
  <c r="C1018" i="22"/>
  <c r="C1017" i="22"/>
  <c r="C1016" i="22"/>
  <c r="C1015" i="22"/>
  <c r="C1014" i="22"/>
  <c r="C1013" i="22"/>
  <c r="C1012" i="22"/>
  <c r="C1011" i="22"/>
  <c r="C1010" i="22"/>
  <c r="C1009" i="22"/>
  <c r="C1008" i="22"/>
  <c r="C1007" i="22"/>
  <c r="C1006" i="22"/>
  <c r="C1005" i="22"/>
  <c r="C1004" i="22"/>
  <c r="C1003" i="22"/>
  <c r="C1002" i="22"/>
  <c r="C1001" i="22"/>
  <c r="C1000" i="22"/>
  <c r="C999" i="22"/>
  <c r="C998" i="22"/>
  <c r="C997" i="22"/>
  <c r="C996" i="22"/>
  <c r="C995" i="22"/>
  <c r="C994" i="22"/>
  <c r="C993" i="22"/>
  <c r="C992" i="22"/>
  <c r="C991" i="22"/>
  <c r="C990" i="22"/>
  <c r="C989" i="22"/>
  <c r="C988" i="22"/>
  <c r="C987" i="22"/>
  <c r="C986" i="22"/>
  <c r="C985" i="22"/>
  <c r="C984" i="22"/>
  <c r="C983" i="22"/>
  <c r="C982" i="22"/>
  <c r="C981" i="22"/>
  <c r="C980" i="22"/>
  <c r="C979" i="22"/>
  <c r="C978" i="22"/>
  <c r="C977" i="22"/>
  <c r="C976" i="22"/>
  <c r="C975" i="22"/>
  <c r="C974" i="22"/>
  <c r="C973" i="22"/>
  <c r="C972" i="22"/>
  <c r="C971" i="22"/>
  <c r="C970" i="22"/>
  <c r="C969" i="22"/>
  <c r="C968" i="22"/>
  <c r="C967" i="22"/>
  <c r="C966" i="22"/>
  <c r="C965" i="22"/>
  <c r="C964" i="22"/>
  <c r="C963" i="22"/>
  <c r="C962" i="22"/>
  <c r="C961" i="22"/>
  <c r="C960" i="22"/>
  <c r="C959" i="22"/>
  <c r="C958" i="22"/>
  <c r="C957" i="22"/>
  <c r="C956" i="22"/>
  <c r="C955" i="22"/>
  <c r="C954" i="22"/>
  <c r="C953" i="22"/>
  <c r="C952" i="22"/>
  <c r="C951" i="22"/>
  <c r="C950" i="22"/>
  <c r="C949" i="22"/>
  <c r="C948" i="22"/>
  <c r="C947" i="22"/>
  <c r="C946" i="22"/>
  <c r="C945" i="22"/>
  <c r="C944" i="22"/>
  <c r="C943" i="22"/>
  <c r="C942" i="22"/>
  <c r="C941" i="22"/>
  <c r="C940" i="22"/>
  <c r="C939" i="22"/>
  <c r="C938" i="22"/>
  <c r="C937" i="22"/>
  <c r="C936" i="22"/>
  <c r="C935" i="22"/>
  <c r="C934" i="22"/>
  <c r="C933" i="22"/>
  <c r="C932" i="22"/>
  <c r="C931" i="22"/>
  <c r="C930" i="22"/>
  <c r="C929" i="22"/>
  <c r="C928" i="22"/>
  <c r="C927" i="22"/>
  <c r="C926" i="22"/>
  <c r="C925" i="22"/>
  <c r="C924" i="22"/>
  <c r="C923" i="22"/>
  <c r="C922" i="22"/>
  <c r="C921" i="22"/>
  <c r="C920" i="22"/>
  <c r="C919" i="22"/>
  <c r="C918" i="22"/>
  <c r="C917" i="22"/>
  <c r="C916" i="22"/>
  <c r="C915" i="22"/>
  <c r="C914" i="22"/>
  <c r="C913" i="22"/>
  <c r="C912" i="22"/>
  <c r="C911" i="22"/>
  <c r="C910" i="22"/>
  <c r="C909" i="22"/>
  <c r="C908" i="22"/>
  <c r="C907" i="22"/>
  <c r="C906" i="22"/>
  <c r="C905" i="22"/>
  <c r="C904" i="22"/>
  <c r="C903" i="22"/>
  <c r="C902" i="22"/>
  <c r="C901" i="22"/>
  <c r="C900" i="22"/>
  <c r="C899" i="22"/>
  <c r="C898" i="22"/>
  <c r="C897" i="22"/>
  <c r="C896" i="22"/>
  <c r="C895" i="22"/>
  <c r="C894" i="22"/>
  <c r="C893" i="22"/>
  <c r="C892" i="22"/>
  <c r="C891" i="22"/>
  <c r="C890" i="22"/>
  <c r="C889" i="22"/>
  <c r="C888" i="22"/>
  <c r="C887" i="22"/>
  <c r="C886" i="22"/>
  <c r="C885" i="22"/>
  <c r="C884" i="22"/>
  <c r="C883" i="22"/>
  <c r="C882" i="22"/>
  <c r="C881" i="22"/>
  <c r="C880" i="22"/>
  <c r="C879" i="22"/>
  <c r="C878" i="22"/>
  <c r="C877" i="22"/>
  <c r="C876" i="22"/>
  <c r="C875" i="22"/>
  <c r="C874" i="22"/>
  <c r="C873" i="22"/>
  <c r="C872" i="22"/>
  <c r="C871" i="22"/>
  <c r="C870" i="22"/>
  <c r="C869" i="22"/>
  <c r="C868" i="22"/>
  <c r="C867" i="22"/>
  <c r="C866" i="22"/>
  <c r="C865" i="22"/>
  <c r="C864" i="22"/>
  <c r="C863" i="22"/>
  <c r="C862" i="22"/>
  <c r="C861" i="22"/>
  <c r="C860" i="22"/>
  <c r="C859" i="22"/>
  <c r="C858" i="22"/>
  <c r="C857" i="22"/>
  <c r="C856" i="22"/>
  <c r="C855" i="22"/>
  <c r="C854" i="22"/>
  <c r="C853" i="22"/>
  <c r="C852" i="22"/>
  <c r="C851" i="22"/>
  <c r="C850" i="22"/>
  <c r="C849" i="22"/>
  <c r="C848" i="22"/>
  <c r="C847" i="22"/>
  <c r="C846" i="22"/>
  <c r="C845" i="22"/>
  <c r="C844" i="22"/>
  <c r="C843" i="22"/>
  <c r="C842" i="22"/>
  <c r="C841" i="22"/>
  <c r="C840" i="22"/>
  <c r="C839" i="22"/>
  <c r="C838" i="22"/>
  <c r="C837" i="22"/>
  <c r="C836" i="22"/>
  <c r="C835" i="22"/>
  <c r="C834" i="22"/>
  <c r="C833" i="22"/>
  <c r="C832" i="22"/>
  <c r="C831" i="22"/>
  <c r="C830" i="22"/>
  <c r="C829" i="22"/>
  <c r="C828" i="22"/>
  <c r="C827" i="22"/>
  <c r="C826" i="22"/>
  <c r="C825" i="22"/>
  <c r="C824" i="22"/>
  <c r="C823" i="22"/>
  <c r="C822" i="22"/>
  <c r="C821" i="22"/>
  <c r="C820" i="22"/>
  <c r="C819" i="22"/>
  <c r="C818" i="22"/>
  <c r="C817" i="22"/>
  <c r="C816" i="22"/>
  <c r="C815" i="22"/>
  <c r="C814" i="22"/>
  <c r="C813" i="22"/>
  <c r="C812" i="22"/>
  <c r="C811" i="22"/>
  <c r="C810" i="22"/>
  <c r="C809" i="22"/>
  <c r="C808" i="22"/>
  <c r="C807" i="22"/>
  <c r="C806" i="22"/>
  <c r="C805" i="22"/>
  <c r="C804" i="22"/>
  <c r="C803" i="22"/>
  <c r="C802" i="22"/>
  <c r="C801" i="22"/>
  <c r="C800" i="22"/>
  <c r="C799" i="22"/>
  <c r="C798" i="22"/>
  <c r="C797" i="22"/>
  <c r="C796" i="22"/>
  <c r="C795" i="22"/>
  <c r="C794" i="22"/>
  <c r="C793" i="22"/>
  <c r="C792" i="22"/>
  <c r="C791" i="22"/>
  <c r="C790" i="22"/>
  <c r="C789" i="22"/>
  <c r="C788" i="22"/>
  <c r="C787" i="22"/>
  <c r="C786" i="22"/>
  <c r="C785" i="22"/>
  <c r="C784" i="22"/>
  <c r="C783" i="22"/>
  <c r="C782" i="22"/>
  <c r="C781" i="22"/>
  <c r="C780" i="22"/>
  <c r="C779" i="22"/>
  <c r="C778" i="22"/>
  <c r="C777" i="22"/>
  <c r="C776" i="22"/>
  <c r="C775" i="22"/>
  <c r="C774" i="22"/>
  <c r="C773" i="22"/>
  <c r="C772" i="22"/>
  <c r="C771" i="22"/>
  <c r="C770" i="22"/>
  <c r="C769" i="22"/>
  <c r="C768" i="22"/>
  <c r="C767" i="22"/>
  <c r="C766" i="22"/>
  <c r="C765" i="22"/>
  <c r="C764" i="22"/>
  <c r="C763" i="22"/>
  <c r="C762" i="22"/>
  <c r="C761" i="22"/>
  <c r="C760" i="22"/>
  <c r="C759" i="22"/>
  <c r="C758" i="22"/>
  <c r="C757" i="22"/>
  <c r="C756" i="22"/>
  <c r="C755" i="22"/>
  <c r="C754" i="22"/>
  <c r="C753" i="22"/>
  <c r="C752" i="22"/>
  <c r="C751" i="22"/>
  <c r="C750" i="22"/>
  <c r="C749" i="22"/>
  <c r="C748" i="22"/>
  <c r="C747" i="22"/>
  <c r="C746" i="22"/>
  <c r="C745" i="22"/>
  <c r="C744" i="22"/>
  <c r="C743" i="22"/>
  <c r="C742" i="22"/>
  <c r="C741" i="22"/>
  <c r="C740" i="22"/>
  <c r="C739" i="22"/>
  <c r="C738" i="22"/>
  <c r="C737" i="22"/>
  <c r="C736" i="22"/>
  <c r="C735" i="22"/>
  <c r="C734" i="22"/>
  <c r="C733" i="22"/>
  <c r="C732" i="22"/>
  <c r="C731" i="22"/>
  <c r="C730" i="22"/>
  <c r="C729" i="22"/>
  <c r="C728" i="22"/>
  <c r="C727" i="22"/>
  <c r="C726" i="22"/>
  <c r="C725" i="22"/>
  <c r="C724" i="22"/>
  <c r="C723" i="22"/>
  <c r="C722" i="22"/>
  <c r="C721" i="22"/>
  <c r="C720" i="22"/>
  <c r="C719" i="22"/>
  <c r="C718" i="22"/>
  <c r="C717" i="22"/>
  <c r="C716" i="22"/>
  <c r="C715" i="22"/>
  <c r="C714" i="22"/>
  <c r="C713" i="22"/>
  <c r="C712" i="22"/>
  <c r="C711" i="22"/>
  <c r="C710" i="22"/>
  <c r="C709" i="22"/>
  <c r="C708" i="22"/>
  <c r="C707" i="22"/>
  <c r="C706" i="22"/>
  <c r="C705" i="22"/>
  <c r="C704" i="22"/>
  <c r="C703" i="22"/>
  <c r="C702" i="22"/>
  <c r="C701" i="22"/>
  <c r="C700" i="22"/>
  <c r="C699" i="22"/>
  <c r="C698" i="22"/>
  <c r="C697" i="22"/>
  <c r="C696" i="22"/>
  <c r="C695" i="22"/>
  <c r="C694" i="22"/>
  <c r="C693" i="22"/>
  <c r="C692" i="22"/>
  <c r="C691" i="22"/>
  <c r="C690" i="22"/>
  <c r="C689" i="22"/>
  <c r="C688" i="22"/>
  <c r="C687" i="22"/>
  <c r="C686" i="22"/>
  <c r="C685" i="22"/>
  <c r="C684" i="22"/>
  <c r="C683" i="22"/>
  <c r="C682" i="22"/>
  <c r="C681" i="22"/>
  <c r="C680" i="22"/>
  <c r="C679" i="22"/>
  <c r="C678" i="22"/>
  <c r="C677" i="22"/>
  <c r="C676" i="22"/>
  <c r="C675" i="22"/>
  <c r="C674" i="22"/>
  <c r="C673" i="22"/>
  <c r="C672" i="22"/>
  <c r="C671" i="22"/>
  <c r="C670" i="22"/>
  <c r="C669" i="22"/>
  <c r="C668" i="22"/>
  <c r="C667" i="22"/>
  <c r="C666" i="22"/>
  <c r="C665" i="22"/>
  <c r="C664" i="22"/>
  <c r="C663" i="22"/>
  <c r="C662" i="22"/>
  <c r="C661" i="22"/>
  <c r="C660" i="22"/>
  <c r="C659" i="22"/>
  <c r="C658" i="22"/>
  <c r="C657" i="22"/>
  <c r="C656" i="22"/>
  <c r="C655" i="22"/>
  <c r="C654" i="22"/>
  <c r="C653" i="22"/>
  <c r="C652" i="22"/>
  <c r="C651" i="22"/>
  <c r="C650" i="22"/>
  <c r="C649" i="22"/>
  <c r="C648" i="22"/>
  <c r="C647" i="22"/>
  <c r="C646" i="22"/>
  <c r="C645" i="22"/>
  <c r="C644" i="22"/>
  <c r="C643" i="22"/>
  <c r="C642" i="22"/>
  <c r="C641" i="22"/>
  <c r="C640" i="22"/>
  <c r="C639" i="22"/>
  <c r="C638" i="22"/>
  <c r="C637" i="22"/>
  <c r="C636" i="22"/>
  <c r="C635" i="22"/>
  <c r="C634" i="22"/>
  <c r="C633" i="22"/>
  <c r="C632" i="22"/>
  <c r="C631" i="22"/>
  <c r="C630" i="22"/>
  <c r="C629" i="22"/>
  <c r="C628" i="22"/>
  <c r="C627" i="22"/>
  <c r="C626" i="22"/>
  <c r="C625" i="22"/>
  <c r="C624" i="22"/>
  <c r="C623" i="22"/>
  <c r="C622" i="22"/>
  <c r="C621" i="22"/>
  <c r="C620" i="22"/>
  <c r="C619" i="22"/>
  <c r="C618" i="22"/>
  <c r="C617" i="22"/>
  <c r="C616" i="22"/>
  <c r="C615" i="22"/>
  <c r="C614" i="22"/>
  <c r="C613" i="22"/>
  <c r="C612" i="22"/>
  <c r="C611" i="22"/>
  <c r="C610" i="22"/>
  <c r="C609" i="22"/>
  <c r="C608" i="22"/>
  <c r="C607" i="22"/>
  <c r="C606" i="22"/>
  <c r="C605" i="22"/>
  <c r="C604" i="22"/>
  <c r="C603" i="22"/>
  <c r="C602" i="22"/>
  <c r="C601" i="22"/>
  <c r="C600" i="22"/>
  <c r="C599" i="22"/>
  <c r="C598" i="22"/>
  <c r="C597" i="22"/>
  <c r="C596" i="22"/>
  <c r="C595" i="22"/>
  <c r="C594" i="22"/>
  <c r="C593" i="22"/>
  <c r="C592" i="22"/>
  <c r="C591" i="22"/>
  <c r="C590" i="22"/>
  <c r="C589" i="22"/>
  <c r="C588" i="22"/>
  <c r="C587" i="22"/>
  <c r="C586" i="22"/>
  <c r="C585" i="22"/>
  <c r="C584" i="22"/>
  <c r="C583" i="22"/>
  <c r="C582" i="22"/>
  <c r="C581" i="22"/>
  <c r="C580" i="22"/>
  <c r="C579" i="22"/>
  <c r="C578" i="22"/>
  <c r="C577" i="22"/>
  <c r="C576" i="22"/>
  <c r="C575" i="22"/>
  <c r="C574" i="22"/>
  <c r="C573" i="22"/>
  <c r="C572" i="22"/>
  <c r="C571" i="22"/>
  <c r="C570" i="22"/>
  <c r="C569" i="22"/>
  <c r="C568" i="22"/>
  <c r="C567" i="22"/>
  <c r="C566" i="22"/>
  <c r="C565" i="22"/>
  <c r="C564" i="22"/>
  <c r="C563" i="22"/>
  <c r="C562" i="22"/>
  <c r="C561" i="22"/>
  <c r="C560" i="22"/>
  <c r="C559" i="22"/>
  <c r="C558" i="22"/>
  <c r="C557" i="22"/>
  <c r="C556" i="22"/>
  <c r="C555" i="22"/>
  <c r="C554" i="22"/>
  <c r="C553" i="22"/>
  <c r="C552" i="22"/>
  <c r="C551" i="22"/>
  <c r="C550" i="22"/>
  <c r="C549" i="22"/>
  <c r="C548" i="22"/>
  <c r="C547" i="22"/>
  <c r="C546" i="22"/>
  <c r="C545" i="22"/>
  <c r="C544" i="22"/>
  <c r="C543" i="22"/>
  <c r="C542" i="22"/>
  <c r="C541" i="22"/>
  <c r="C540" i="22"/>
  <c r="C539" i="22"/>
  <c r="C538" i="22"/>
  <c r="C537" i="22"/>
  <c r="C536" i="22"/>
  <c r="C535" i="22"/>
  <c r="C534" i="22"/>
  <c r="C533" i="22"/>
  <c r="C532" i="22"/>
  <c r="C531" i="22"/>
  <c r="C530" i="22"/>
  <c r="C529" i="22"/>
  <c r="C528" i="22"/>
  <c r="C527" i="22"/>
  <c r="C526" i="22"/>
  <c r="C525" i="22"/>
  <c r="C524" i="22"/>
  <c r="C523" i="22"/>
  <c r="C522" i="22"/>
  <c r="C521" i="22"/>
  <c r="C520" i="22"/>
  <c r="C519" i="22"/>
  <c r="C518" i="22"/>
  <c r="C517" i="22"/>
  <c r="C516" i="22"/>
  <c r="C515" i="22"/>
  <c r="C514" i="22"/>
  <c r="C513" i="22"/>
  <c r="C512" i="22"/>
  <c r="C511" i="22"/>
  <c r="C510" i="22"/>
  <c r="C509" i="22"/>
  <c r="C508" i="22"/>
  <c r="C507" i="22"/>
  <c r="C506" i="22"/>
  <c r="C505" i="22"/>
  <c r="C504" i="22"/>
  <c r="C503" i="22"/>
  <c r="C502" i="22"/>
  <c r="C501" i="22"/>
  <c r="C500" i="22"/>
  <c r="C499" i="22"/>
  <c r="C498" i="22"/>
  <c r="C497" i="22"/>
  <c r="C496" i="22"/>
  <c r="C495" i="22"/>
  <c r="C494" i="22"/>
  <c r="C493" i="22"/>
  <c r="C492" i="22"/>
  <c r="C491" i="22"/>
  <c r="C490" i="22"/>
  <c r="C489" i="22"/>
  <c r="C488" i="22"/>
  <c r="C487" i="22"/>
  <c r="C486" i="22"/>
  <c r="C485" i="22"/>
  <c r="C484" i="22"/>
  <c r="C483" i="22"/>
  <c r="C482" i="22"/>
  <c r="C481" i="22"/>
  <c r="C480" i="22"/>
  <c r="C479" i="22"/>
  <c r="C478" i="22"/>
  <c r="C477" i="22"/>
  <c r="C476" i="22"/>
  <c r="C475" i="22"/>
  <c r="C474" i="22"/>
  <c r="C473" i="22"/>
  <c r="C472" i="22"/>
  <c r="C471" i="22"/>
  <c r="C470" i="22"/>
  <c r="C469" i="22"/>
  <c r="C468" i="22"/>
  <c r="C467" i="22"/>
  <c r="C466" i="22"/>
  <c r="C465" i="22"/>
  <c r="C464" i="22"/>
  <c r="C463" i="22"/>
  <c r="C462" i="22"/>
  <c r="C461" i="22"/>
  <c r="C460" i="22"/>
  <c r="C459" i="22"/>
  <c r="C458" i="22"/>
  <c r="C457" i="22"/>
  <c r="C456" i="22"/>
  <c r="C455" i="22"/>
  <c r="C454" i="22"/>
  <c r="C453" i="22"/>
  <c r="C452" i="22"/>
  <c r="C451" i="22"/>
  <c r="C450" i="22"/>
  <c r="C449" i="22"/>
  <c r="C448" i="22"/>
  <c r="C447" i="22"/>
  <c r="C446" i="22"/>
  <c r="C445" i="22"/>
  <c r="C444" i="22"/>
  <c r="C443" i="22"/>
  <c r="C442" i="22"/>
  <c r="C441" i="22"/>
  <c r="C440" i="22"/>
  <c r="C439" i="22"/>
  <c r="C438" i="22"/>
  <c r="C437" i="22"/>
  <c r="C436" i="22"/>
  <c r="C435" i="22"/>
  <c r="C434" i="22"/>
  <c r="C433" i="22"/>
  <c r="C432" i="22"/>
  <c r="C431" i="22"/>
  <c r="C430" i="22"/>
  <c r="C429" i="22"/>
  <c r="C428" i="22"/>
  <c r="C427" i="22"/>
  <c r="C426" i="22"/>
  <c r="C425" i="22"/>
  <c r="C424" i="22"/>
  <c r="C423" i="22"/>
  <c r="C422" i="22"/>
  <c r="C421" i="22"/>
  <c r="C420" i="22"/>
  <c r="C419" i="22"/>
  <c r="C418" i="22"/>
  <c r="C417" i="22"/>
  <c r="C416" i="22"/>
  <c r="C415" i="22"/>
  <c r="C414" i="22"/>
  <c r="C413" i="22"/>
  <c r="C412" i="22"/>
  <c r="C411" i="22"/>
  <c r="C410" i="22"/>
  <c r="C409" i="22"/>
  <c r="C408" i="22"/>
  <c r="C407" i="22"/>
  <c r="C406" i="22"/>
  <c r="C405" i="22"/>
  <c r="C404" i="22"/>
  <c r="C403" i="22"/>
  <c r="C402" i="22"/>
  <c r="C401" i="22"/>
  <c r="C400" i="22"/>
  <c r="C399" i="22"/>
  <c r="C398" i="22"/>
  <c r="C397" i="22"/>
  <c r="C396" i="22"/>
  <c r="C395" i="22"/>
  <c r="C394" i="22"/>
  <c r="C393" i="22"/>
  <c r="C392" i="22"/>
  <c r="C391" i="22"/>
  <c r="C390" i="22"/>
  <c r="C389" i="22"/>
  <c r="C388" i="22"/>
  <c r="C387" i="22"/>
  <c r="C386" i="22"/>
  <c r="C385" i="22"/>
  <c r="C384" i="22"/>
  <c r="C383" i="22"/>
  <c r="C382" i="22"/>
  <c r="C381" i="22"/>
  <c r="C380" i="22"/>
  <c r="C379" i="22"/>
  <c r="C378" i="22"/>
  <c r="C377" i="22"/>
  <c r="C376" i="22"/>
  <c r="C375" i="22"/>
  <c r="C374" i="22"/>
  <c r="C373" i="22"/>
  <c r="C372" i="22"/>
  <c r="C371" i="22"/>
  <c r="C370" i="22"/>
  <c r="C369" i="22"/>
  <c r="C368" i="22"/>
  <c r="C367" i="22"/>
  <c r="C366" i="22"/>
  <c r="C365" i="22"/>
  <c r="C364" i="22"/>
  <c r="C363" i="22"/>
  <c r="C362" i="22"/>
  <c r="C361" i="22"/>
  <c r="C360" i="22"/>
  <c r="C359" i="22"/>
  <c r="C358" i="22"/>
  <c r="C357" i="22"/>
  <c r="C356" i="22"/>
  <c r="C355" i="22"/>
  <c r="C354" i="22"/>
  <c r="C353" i="22"/>
  <c r="C352" i="22"/>
  <c r="C351" i="22"/>
  <c r="C350" i="22"/>
  <c r="C349" i="22"/>
  <c r="C348" i="22"/>
  <c r="C347" i="22"/>
  <c r="C346" i="22"/>
  <c r="C345" i="22"/>
  <c r="C344" i="22"/>
  <c r="C343" i="22"/>
  <c r="C342" i="22"/>
  <c r="C341" i="22"/>
  <c r="C340" i="22"/>
  <c r="C339" i="22"/>
  <c r="C338" i="22"/>
  <c r="C337" i="22"/>
  <c r="C336" i="22"/>
  <c r="C335" i="22"/>
  <c r="C334" i="22"/>
  <c r="C333" i="22"/>
  <c r="C332" i="22"/>
  <c r="C331" i="22"/>
  <c r="C330" i="22"/>
  <c r="C329" i="22"/>
  <c r="C328" i="22"/>
  <c r="C327" i="22"/>
  <c r="C326" i="22"/>
  <c r="C325" i="22"/>
  <c r="C324" i="22"/>
  <c r="C323" i="22"/>
  <c r="C322" i="22"/>
  <c r="C321" i="22"/>
  <c r="C320" i="22"/>
  <c r="C319" i="22"/>
  <c r="C318" i="22"/>
  <c r="C317" i="22"/>
  <c r="C316" i="22"/>
  <c r="C315" i="22"/>
  <c r="C314" i="22"/>
  <c r="C313" i="22"/>
  <c r="C312" i="22"/>
  <c r="C311" i="22"/>
  <c r="C310" i="22"/>
  <c r="C309" i="22"/>
  <c r="C308" i="22"/>
  <c r="C307" i="22"/>
  <c r="C306" i="22"/>
  <c r="C305" i="22"/>
  <c r="C304" i="22"/>
  <c r="C303" i="22"/>
  <c r="C302" i="22"/>
  <c r="C301" i="22"/>
  <c r="C300" i="22"/>
  <c r="C299" i="22"/>
  <c r="C298" i="22"/>
  <c r="C297" i="22"/>
  <c r="C296" i="22"/>
  <c r="C295" i="22"/>
  <c r="C294" i="22"/>
  <c r="C293" i="22"/>
  <c r="C292" i="22"/>
  <c r="C291" i="22"/>
  <c r="C290" i="22"/>
  <c r="C289" i="22"/>
  <c r="C288" i="22"/>
  <c r="C287" i="22"/>
  <c r="C286" i="22"/>
  <c r="C285" i="22"/>
  <c r="C284" i="22"/>
  <c r="C283" i="22"/>
  <c r="C282" i="22"/>
  <c r="C281" i="22"/>
  <c r="C280" i="22"/>
  <c r="C279" i="22"/>
  <c r="C278" i="22"/>
  <c r="C277" i="22"/>
  <c r="C276" i="22"/>
  <c r="C275" i="22"/>
  <c r="C274" i="22"/>
  <c r="C273" i="22"/>
  <c r="C272" i="22"/>
  <c r="C271" i="22"/>
  <c r="C270" i="22"/>
  <c r="C269" i="22"/>
  <c r="C268" i="22"/>
  <c r="C267" i="22"/>
  <c r="C266" i="22"/>
  <c r="C265" i="22"/>
  <c r="C264" i="22"/>
  <c r="C263" i="22"/>
  <c r="C262" i="22"/>
  <c r="C261" i="22"/>
  <c r="C260" i="22"/>
  <c r="C259" i="22"/>
  <c r="C258" i="22"/>
  <c r="C257" i="22"/>
  <c r="C256" i="22"/>
  <c r="C255" i="22"/>
  <c r="C254" i="22"/>
  <c r="C253" i="22"/>
  <c r="C252" i="22"/>
  <c r="C251" i="22"/>
  <c r="C250" i="22"/>
  <c r="C249" i="22"/>
  <c r="C248" i="22"/>
  <c r="C247" i="22"/>
  <c r="C246" i="22"/>
  <c r="C245" i="22"/>
  <c r="C244" i="22"/>
  <c r="C243" i="22"/>
  <c r="C242" i="22"/>
  <c r="C241" i="22"/>
  <c r="C240" i="22"/>
  <c r="C239" i="22"/>
  <c r="C238" i="22"/>
  <c r="C237" i="22"/>
  <c r="C236" i="22"/>
  <c r="C235" i="22"/>
  <c r="C234" i="22"/>
  <c r="C233" i="22"/>
  <c r="C232" i="22"/>
  <c r="C231" i="22"/>
  <c r="C230" i="22"/>
  <c r="C229" i="22"/>
  <c r="C228" i="22"/>
  <c r="C227" i="22"/>
  <c r="C226" i="22"/>
  <c r="C225" i="22"/>
  <c r="C224" i="22"/>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C134" i="22"/>
  <c r="C133" i="22"/>
  <c r="C132" i="22"/>
  <c r="C131" i="22"/>
  <c r="C130" i="22"/>
  <c r="C129" i="22"/>
  <c r="C128" i="22"/>
  <c r="C127" i="22"/>
  <c r="C126" i="22"/>
  <c r="C125" i="22"/>
  <c r="C124" i="22"/>
  <c r="C123"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5" i="22"/>
  <c r="C94" i="22"/>
  <c r="C93" i="22"/>
  <c r="C92" i="22"/>
  <c r="C91" i="22"/>
  <c r="C90" i="22"/>
  <c r="C89" i="22"/>
  <c r="C88" i="22"/>
  <c r="C87" i="22"/>
  <c r="C86" i="22"/>
  <c r="C85" i="22"/>
  <c r="C84" i="22"/>
  <c r="C83"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40" i="22"/>
  <c r="C39" i="22"/>
  <c r="C38" i="22"/>
  <c r="C37" i="22"/>
  <c r="C36" i="22"/>
  <c r="C35" i="22"/>
  <c r="C34" i="22"/>
  <c r="C32" i="22"/>
  <c r="C31" i="22"/>
  <c r="C30" i="22"/>
  <c r="C29" i="22"/>
  <c r="C28" i="22"/>
  <c r="D23" i="17"/>
  <c r="D22" i="17"/>
  <c r="D21" i="17"/>
  <c r="D20" i="17"/>
  <c r="B19" i="17"/>
  <c r="C18" i="17"/>
  <c r="B18" i="17"/>
  <c r="C17" i="17"/>
  <c r="B17" i="17"/>
  <c r="B16" i="17"/>
  <c r="D15" i="17"/>
  <c r="C15" i="17"/>
  <c r="B15" i="17"/>
  <c r="B14" i="17"/>
  <c r="B13" i="17"/>
  <c r="D23" i="16"/>
  <c r="D22" i="16"/>
  <c r="D21" i="16"/>
  <c r="D20" i="16"/>
  <c r="B19" i="16"/>
  <c r="C18" i="16"/>
  <c r="B18" i="16"/>
  <c r="C17" i="16"/>
  <c r="B17" i="16"/>
  <c r="B16" i="16"/>
  <c r="D15" i="16"/>
  <c r="C15" i="16"/>
  <c r="B15" i="16"/>
  <c r="B14" i="16"/>
  <c r="B13" i="16"/>
  <c r="B15" i="12"/>
  <c r="C18" i="12"/>
  <c r="B18" i="12"/>
  <c r="C17" i="12"/>
  <c r="B17" i="12"/>
  <c r="D15" i="12"/>
  <c r="C15" i="12"/>
  <c r="B14" i="12"/>
  <c r="D13" i="12"/>
  <c r="A5" i="17" l="1"/>
  <c r="A4" i="17"/>
  <c r="A3" i="17"/>
  <c r="A2" i="17"/>
  <c r="A1" i="17"/>
  <c r="B10" i="16" l="1"/>
  <c r="B10" i="17"/>
  <c r="B11" i="17"/>
  <c r="D23" i="12" l="1"/>
  <c r="D22" i="12"/>
  <c r="D21" i="12"/>
  <c r="D20" i="12"/>
  <c r="C13" i="19"/>
  <c r="G5" i="19"/>
  <c r="F5" i="19"/>
  <c r="E5" i="19"/>
  <c r="C10" i="19" l="1"/>
  <c r="C1196" i="19"/>
  <c r="C1195" i="19"/>
  <c r="C1203" i="19" l="1"/>
  <c r="C1202" i="19"/>
  <c r="C1201" i="19"/>
  <c r="C1200" i="19"/>
  <c r="C1199" i="19"/>
  <c r="C1198" i="19"/>
  <c r="C1197" i="19"/>
  <c r="C1194" i="19"/>
  <c r="C1193" i="19"/>
  <c r="C1192" i="19"/>
  <c r="C1191" i="19"/>
  <c r="C1190" i="19"/>
  <c r="C1189" i="19"/>
  <c r="C1188" i="19"/>
  <c r="C1187" i="19"/>
  <c r="C1186" i="19"/>
  <c r="C1185" i="19"/>
  <c r="C1184" i="19"/>
  <c r="C1183" i="19"/>
  <c r="C1182" i="19"/>
  <c r="C1181" i="19"/>
  <c r="C1180" i="19"/>
  <c r="C1179" i="19"/>
  <c r="C1178" i="19"/>
  <c r="C1177" i="19"/>
  <c r="C1176" i="19"/>
  <c r="C1175" i="19"/>
  <c r="C1174" i="19"/>
  <c r="C1173" i="19"/>
  <c r="C1172" i="19"/>
  <c r="C1171" i="19"/>
  <c r="C1170" i="19"/>
  <c r="C1169" i="19"/>
  <c r="C1168" i="19"/>
  <c r="C1167" i="19"/>
  <c r="C1166" i="19"/>
  <c r="C1165" i="19"/>
  <c r="C1164" i="19"/>
  <c r="C1163" i="19"/>
  <c r="C1162" i="19"/>
  <c r="C1161" i="19"/>
  <c r="C1160" i="19"/>
  <c r="C1159" i="19"/>
  <c r="C1158" i="19"/>
  <c r="C1157" i="19"/>
  <c r="C1156" i="19"/>
  <c r="C1155" i="19"/>
  <c r="C1154" i="19"/>
  <c r="C1153" i="19"/>
  <c r="C1152" i="19"/>
  <c r="C1151" i="19"/>
  <c r="C1150" i="19"/>
  <c r="C1149" i="19"/>
  <c r="C1148" i="19"/>
  <c r="C1147" i="19"/>
  <c r="C1146" i="19"/>
  <c r="C1145" i="19"/>
  <c r="C1144" i="19"/>
  <c r="C1143" i="19"/>
  <c r="C1142" i="19"/>
  <c r="C1141" i="19"/>
  <c r="C1140" i="19"/>
  <c r="C1139" i="19"/>
  <c r="C1138" i="19"/>
  <c r="C1137" i="19"/>
  <c r="C1136" i="19"/>
  <c r="C1135" i="19"/>
  <c r="C1134" i="19"/>
  <c r="C1133" i="19"/>
  <c r="C1132" i="19"/>
  <c r="C1131" i="19"/>
  <c r="C1130" i="19"/>
  <c r="C1129" i="19"/>
  <c r="C1128" i="19"/>
  <c r="C1127" i="19"/>
  <c r="C1126" i="19"/>
  <c r="C1125" i="19"/>
  <c r="C1124" i="19"/>
  <c r="C1123" i="19"/>
  <c r="C1122" i="19"/>
  <c r="C1121" i="19"/>
  <c r="C1120" i="19"/>
  <c r="C1119" i="19"/>
  <c r="C1118" i="19"/>
  <c r="C1117" i="19"/>
  <c r="C1116" i="19"/>
  <c r="C1115" i="19"/>
  <c r="C1114" i="19"/>
  <c r="C1113" i="19"/>
  <c r="C1112" i="19"/>
  <c r="C1111" i="19"/>
  <c r="C1110" i="19"/>
  <c r="C1109" i="19"/>
  <c r="C1108" i="19"/>
  <c r="C1107" i="19"/>
  <c r="C1106" i="19"/>
  <c r="C1105" i="19"/>
  <c r="C1104" i="19"/>
  <c r="C1103" i="19"/>
  <c r="C1102" i="19"/>
  <c r="C1101" i="19"/>
  <c r="C1100" i="19"/>
  <c r="C1099" i="19"/>
  <c r="C1098" i="19"/>
  <c r="C1097" i="19"/>
  <c r="C1096" i="19"/>
  <c r="C1095" i="19"/>
  <c r="C1094" i="19"/>
  <c r="C1093" i="19"/>
  <c r="C1092" i="19"/>
  <c r="C1091" i="19"/>
  <c r="C1090" i="19"/>
  <c r="C1089" i="19"/>
  <c r="C1088" i="19"/>
  <c r="C1087" i="19"/>
  <c r="C1086" i="19"/>
  <c r="C1085" i="19"/>
  <c r="C1084" i="19"/>
  <c r="C1083" i="19"/>
  <c r="C1082" i="19"/>
  <c r="C1081" i="19"/>
  <c r="C1080" i="19"/>
  <c r="C1079" i="19"/>
  <c r="C1078" i="19"/>
  <c r="C1077" i="19"/>
  <c r="C1076" i="19"/>
  <c r="C1075" i="19"/>
  <c r="C1074" i="19"/>
  <c r="C1073" i="19"/>
  <c r="C1072" i="19"/>
  <c r="C1071" i="19"/>
  <c r="C1070" i="19"/>
  <c r="C1069" i="19"/>
  <c r="C1068" i="19"/>
  <c r="C1067" i="19"/>
  <c r="C1066" i="19"/>
  <c r="C1065" i="19"/>
  <c r="C1064" i="19"/>
  <c r="C1063" i="19"/>
  <c r="C1062" i="19"/>
  <c r="C1061" i="19"/>
  <c r="C1060" i="19"/>
  <c r="C1059" i="19"/>
  <c r="C1058" i="19"/>
  <c r="C1057" i="19"/>
  <c r="C1056" i="19"/>
  <c r="C1055" i="19"/>
  <c r="C1054" i="19"/>
  <c r="C1053" i="19"/>
  <c r="C1052" i="19"/>
  <c r="C1051" i="19"/>
  <c r="C1050" i="19"/>
  <c r="C1049" i="19"/>
  <c r="C1048" i="19"/>
  <c r="C1047" i="19"/>
  <c r="C1046" i="19"/>
  <c r="C1045" i="19"/>
  <c r="C1044" i="19"/>
  <c r="C1043" i="19"/>
  <c r="C1042" i="19"/>
  <c r="C1041" i="19"/>
  <c r="C1040" i="19"/>
  <c r="C1039" i="19"/>
  <c r="C1038" i="19"/>
  <c r="C1037" i="19"/>
  <c r="C1036" i="19"/>
  <c r="C1035" i="19"/>
  <c r="C1034" i="19"/>
  <c r="C1033" i="19"/>
  <c r="C1032" i="19"/>
  <c r="C1031" i="19"/>
  <c r="C1030" i="19"/>
  <c r="C1029" i="19"/>
  <c r="C1028" i="19"/>
  <c r="C1027" i="19"/>
  <c r="C1026" i="19"/>
  <c r="C1025" i="19"/>
  <c r="C1024" i="19"/>
  <c r="C1023" i="19"/>
  <c r="C1022" i="19"/>
  <c r="C1021" i="19"/>
  <c r="C1020" i="19"/>
  <c r="C1019" i="19"/>
  <c r="C1018" i="19"/>
  <c r="C1017" i="19"/>
  <c r="C1016" i="19"/>
  <c r="C1015" i="19"/>
  <c r="C1014" i="19"/>
  <c r="C1013" i="19"/>
  <c r="C1012" i="19"/>
  <c r="C1011" i="19"/>
  <c r="C1010" i="19"/>
  <c r="C1009" i="19"/>
  <c r="C1008" i="19"/>
  <c r="C1007" i="19"/>
  <c r="C1006" i="19"/>
  <c r="C1005" i="19"/>
  <c r="C1004" i="19"/>
  <c r="C1003" i="19"/>
  <c r="C1002" i="19"/>
  <c r="C1001" i="19"/>
  <c r="C1000" i="19"/>
  <c r="C999" i="19"/>
  <c r="C998" i="19"/>
  <c r="C997" i="19"/>
  <c r="C996" i="19"/>
  <c r="C995" i="19"/>
  <c r="C994" i="19"/>
  <c r="C993" i="19"/>
  <c r="C992" i="19"/>
  <c r="C991" i="19"/>
  <c r="C990" i="19"/>
  <c r="C989" i="19"/>
  <c r="C988" i="19"/>
  <c r="C987" i="19"/>
  <c r="C986" i="19"/>
  <c r="C985" i="19"/>
  <c r="C984" i="19"/>
  <c r="C983" i="19"/>
  <c r="C982" i="19"/>
  <c r="C981" i="19"/>
  <c r="C980" i="19"/>
  <c r="C979" i="19"/>
  <c r="C978" i="19"/>
  <c r="C977" i="19"/>
  <c r="C976" i="19"/>
  <c r="C975" i="19"/>
  <c r="C974" i="19"/>
  <c r="C973" i="19"/>
  <c r="C972" i="19"/>
  <c r="C971" i="19"/>
  <c r="C970" i="19"/>
  <c r="C969" i="19"/>
  <c r="C968" i="19"/>
  <c r="C967" i="19"/>
  <c r="C966" i="19"/>
  <c r="C965" i="19"/>
  <c r="C964" i="19"/>
  <c r="C963" i="19"/>
  <c r="C962" i="19"/>
  <c r="C961" i="19"/>
  <c r="C960" i="19"/>
  <c r="C959" i="19"/>
  <c r="C958" i="19"/>
  <c r="C957" i="19"/>
  <c r="C956" i="19"/>
  <c r="C955" i="19"/>
  <c r="C954" i="19"/>
  <c r="C953" i="19"/>
  <c r="C952" i="19"/>
  <c r="C951" i="19"/>
  <c r="C950" i="19"/>
  <c r="C949" i="19"/>
  <c r="C948" i="19"/>
  <c r="C947" i="19"/>
  <c r="C946" i="19"/>
  <c r="C945" i="19"/>
  <c r="C944" i="19"/>
  <c r="C943" i="19"/>
  <c r="C942" i="19"/>
  <c r="C941" i="19"/>
  <c r="C940" i="19"/>
  <c r="C939" i="19"/>
  <c r="C938" i="19"/>
  <c r="C937" i="19"/>
  <c r="C936" i="19"/>
  <c r="C935" i="19"/>
  <c r="C934" i="19"/>
  <c r="C933" i="19"/>
  <c r="C932" i="19"/>
  <c r="C931" i="19"/>
  <c r="C930" i="19"/>
  <c r="C929" i="19"/>
  <c r="C928" i="19"/>
  <c r="C927" i="19"/>
  <c r="C926" i="19"/>
  <c r="C925" i="19"/>
  <c r="C924" i="19"/>
  <c r="C923" i="19"/>
  <c r="C922" i="19"/>
  <c r="C921" i="19"/>
  <c r="C920" i="19"/>
  <c r="C919" i="19"/>
  <c r="C918" i="19"/>
  <c r="C917" i="19"/>
  <c r="C916" i="19"/>
  <c r="C915" i="19"/>
  <c r="C914" i="19"/>
  <c r="C913" i="19"/>
  <c r="C912" i="19"/>
  <c r="C911" i="19"/>
  <c r="C910" i="19"/>
  <c r="C909" i="19"/>
  <c r="C908" i="19"/>
  <c r="C907" i="19"/>
  <c r="C906" i="19"/>
  <c r="C905" i="19"/>
  <c r="C904" i="19"/>
  <c r="C903" i="19"/>
  <c r="C902" i="19"/>
  <c r="C901" i="19"/>
  <c r="C900" i="19"/>
  <c r="C899" i="19"/>
  <c r="C898" i="19"/>
  <c r="C897" i="19"/>
  <c r="C896" i="19"/>
  <c r="C895" i="19"/>
  <c r="C894" i="19"/>
  <c r="C893" i="19"/>
  <c r="C892" i="19"/>
  <c r="C891" i="19"/>
  <c r="C890" i="19"/>
  <c r="C889" i="19"/>
  <c r="C888" i="19"/>
  <c r="C887" i="19"/>
  <c r="C886" i="19"/>
  <c r="C885" i="19"/>
  <c r="C884" i="19"/>
  <c r="C883" i="19"/>
  <c r="C882" i="19"/>
  <c r="C881" i="19"/>
  <c r="C880" i="19"/>
  <c r="C879" i="19"/>
  <c r="C878" i="19"/>
  <c r="C877" i="19"/>
  <c r="C876" i="19"/>
  <c r="C875" i="19"/>
  <c r="C874" i="19"/>
  <c r="C873" i="19"/>
  <c r="C872" i="19"/>
  <c r="C871" i="19"/>
  <c r="C870" i="19"/>
  <c r="C869" i="19"/>
  <c r="C868" i="19"/>
  <c r="C867" i="19"/>
  <c r="C866" i="19"/>
  <c r="C865" i="19"/>
  <c r="C864" i="19"/>
  <c r="C863" i="19"/>
  <c r="C862" i="19"/>
  <c r="C861" i="19"/>
  <c r="C860" i="19"/>
  <c r="C859" i="19"/>
  <c r="C858" i="19"/>
  <c r="C857" i="19"/>
  <c r="C856" i="19"/>
  <c r="C855" i="19"/>
  <c r="C854" i="19"/>
  <c r="C853" i="19"/>
  <c r="C852" i="19"/>
  <c r="C851" i="19"/>
  <c r="C850" i="19"/>
  <c r="C849" i="19"/>
  <c r="C848" i="19"/>
  <c r="C847" i="19"/>
  <c r="C846" i="19"/>
  <c r="C845" i="19"/>
  <c r="C844" i="19"/>
  <c r="C843" i="19"/>
  <c r="C842" i="19"/>
  <c r="C841" i="19"/>
  <c r="C840" i="19"/>
  <c r="C839" i="19"/>
  <c r="C838" i="19"/>
  <c r="C837" i="19"/>
  <c r="C836" i="19"/>
  <c r="C835" i="19"/>
  <c r="C834" i="19"/>
  <c r="C833" i="19"/>
  <c r="C832" i="19"/>
  <c r="C831" i="19"/>
  <c r="C830" i="19"/>
  <c r="C829" i="19"/>
  <c r="C828" i="19"/>
  <c r="C827" i="19"/>
  <c r="C826" i="19"/>
  <c r="C825" i="19"/>
  <c r="C824" i="19"/>
  <c r="C823" i="19"/>
  <c r="C822" i="19"/>
  <c r="C821" i="19"/>
  <c r="C820" i="19"/>
  <c r="C819" i="19"/>
  <c r="C818" i="19"/>
  <c r="C817" i="19"/>
  <c r="C816" i="19"/>
  <c r="C815" i="19"/>
  <c r="C814" i="19"/>
  <c r="C813" i="19"/>
  <c r="C812" i="19"/>
  <c r="C811" i="19"/>
  <c r="C810" i="19"/>
  <c r="C809" i="19"/>
  <c r="C808" i="19"/>
  <c r="C807" i="19"/>
  <c r="C806" i="19"/>
  <c r="C805" i="19"/>
  <c r="C804" i="19"/>
  <c r="C803" i="19"/>
  <c r="C802" i="19"/>
  <c r="C801" i="19"/>
  <c r="C800" i="19"/>
  <c r="C799" i="19"/>
  <c r="C798" i="19"/>
  <c r="C797" i="19"/>
  <c r="C796" i="19"/>
  <c r="C795" i="19"/>
  <c r="C794" i="19"/>
  <c r="C793" i="19"/>
  <c r="C792" i="19"/>
  <c r="C791" i="19"/>
  <c r="C790" i="19"/>
  <c r="C789" i="19"/>
  <c r="C788" i="19"/>
  <c r="C787" i="19"/>
  <c r="C786" i="19"/>
  <c r="C785" i="19"/>
  <c r="C784" i="19"/>
  <c r="C783" i="19"/>
  <c r="C782" i="19"/>
  <c r="C781" i="19"/>
  <c r="C780" i="19"/>
  <c r="C779" i="19"/>
  <c r="C778" i="19"/>
  <c r="C777" i="19"/>
  <c r="C776" i="19"/>
  <c r="C775" i="19"/>
  <c r="C774" i="19"/>
  <c r="C773" i="19"/>
  <c r="C772" i="19"/>
  <c r="C771" i="19"/>
  <c r="C770" i="19"/>
  <c r="C769" i="19"/>
  <c r="C768" i="19"/>
  <c r="C767" i="19"/>
  <c r="C766" i="19"/>
  <c r="C765" i="19"/>
  <c r="C764" i="19"/>
  <c r="C763" i="19"/>
  <c r="C762" i="19"/>
  <c r="C761" i="19"/>
  <c r="C760" i="19"/>
  <c r="C759" i="19"/>
  <c r="C758" i="19"/>
  <c r="C757" i="19"/>
  <c r="C756" i="19"/>
  <c r="C755" i="19"/>
  <c r="C754" i="19"/>
  <c r="C753" i="19"/>
  <c r="C752" i="19"/>
  <c r="C751" i="19"/>
  <c r="C750" i="19"/>
  <c r="C749" i="19"/>
  <c r="C748" i="19"/>
  <c r="C747" i="19"/>
  <c r="C746" i="19"/>
  <c r="C745" i="19"/>
  <c r="C744" i="19"/>
  <c r="C743" i="19"/>
  <c r="C742" i="19"/>
  <c r="C741" i="19"/>
  <c r="C740" i="19"/>
  <c r="C739" i="19"/>
  <c r="C738" i="19"/>
  <c r="C737" i="19"/>
  <c r="C736" i="19"/>
  <c r="C735" i="19"/>
  <c r="C734" i="19"/>
  <c r="C733" i="19"/>
  <c r="C732" i="19"/>
  <c r="C731" i="19"/>
  <c r="C730" i="19"/>
  <c r="C729" i="19"/>
  <c r="C728" i="19"/>
  <c r="C727" i="19"/>
  <c r="C726" i="19"/>
  <c r="C725" i="19"/>
  <c r="C724" i="19"/>
  <c r="C723" i="19"/>
  <c r="C722" i="19"/>
  <c r="C721" i="19"/>
  <c r="C720" i="19"/>
  <c r="C719" i="19"/>
  <c r="C718" i="19"/>
  <c r="C717" i="19"/>
  <c r="C716" i="19"/>
  <c r="C715" i="19"/>
  <c r="C714" i="19"/>
  <c r="C713" i="19"/>
  <c r="C712" i="19"/>
  <c r="C711" i="19"/>
  <c r="C710" i="19"/>
  <c r="C709" i="19"/>
  <c r="C708" i="19"/>
  <c r="C707" i="19"/>
  <c r="C706" i="19"/>
  <c r="C705" i="19"/>
  <c r="C704" i="19"/>
  <c r="C703" i="19"/>
  <c r="C702" i="19"/>
  <c r="C701" i="19"/>
  <c r="C700" i="19"/>
  <c r="C699" i="19"/>
  <c r="C698" i="19"/>
  <c r="C697" i="19"/>
  <c r="C696" i="19"/>
  <c r="C695" i="19"/>
  <c r="C694" i="19"/>
  <c r="C693" i="19"/>
  <c r="C692" i="19"/>
  <c r="C691" i="19"/>
  <c r="C690" i="19"/>
  <c r="C689" i="19"/>
  <c r="C688" i="19"/>
  <c r="C687" i="19"/>
  <c r="C686" i="19"/>
  <c r="C685" i="19"/>
  <c r="C684" i="19"/>
  <c r="C683" i="19"/>
  <c r="C682" i="19"/>
  <c r="C681" i="19"/>
  <c r="C680" i="19"/>
  <c r="C679" i="19"/>
  <c r="C678" i="19"/>
  <c r="C677" i="19"/>
  <c r="C676" i="19"/>
  <c r="C675" i="19"/>
  <c r="C674" i="19"/>
  <c r="C673" i="19"/>
  <c r="C672" i="19"/>
  <c r="C671" i="19"/>
  <c r="C670" i="19"/>
  <c r="C669" i="19"/>
  <c r="C668" i="19"/>
  <c r="C667" i="19"/>
  <c r="C666" i="19"/>
  <c r="C665" i="19"/>
  <c r="C664" i="19"/>
  <c r="C663" i="19"/>
  <c r="C662" i="19"/>
  <c r="C661" i="19"/>
  <c r="C660" i="19"/>
  <c r="C659" i="19"/>
  <c r="C658" i="19"/>
  <c r="C657" i="19"/>
  <c r="C656" i="19"/>
  <c r="C655" i="19"/>
  <c r="C654" i="19"/>
  <c r="C653" i="19"/>
  <c r="C652" i="19"/>
  <c r="C651" i="19"/>
  <c r="C650" i="19"/>
  <c r="C649" i="19"/>
  <c r="C648" i="19"/>
  <c r="C647" i="19"/>
  <c r="C646" i="19"/>
  <c r="C645" i="19"/>
  <c r="C644" i="19"/>
  <c r="C643" i="19"/>
  <c r="C642" i="19"/>
  <c r="C641" i="19"/>
  <c r="C640" i="19"/>
  <c r="C639" i="19"/>
  <c r="C638" i="19"/>
  <c r="C637" i="19"/>
  <c r="C636" i="19"/>
  <c r="C635" i="19"/>
  <c r="C634" i="19"/>
  <c r="C633" i="19"/>
  <c r="C632" i="19"/>
  <c r="C631" i="19"/>
  <c r="C630" i="19"/>
  <c r="C629" i="19"/>
  <c r="C628" i="19"/>
  <c r="C627" i="19"/>
  <c r="C626" i="19"/>
  <c r="C625" i="19"/>
  <c r="C624" i="19"/>
  <c r="C623" i="19"/>
  <c r="C622" i="19"/>
  <c r="C621" i="19"/>
  <c r="C620" i="19"/>
  <c r="C619" i="19"/>
  <c r="C618" i="19"/>
  <c r="C617" i="19"/>
  <c r="C616" i="19"/>
  <c r="C615" i="19"/>
  <c r="C614" i="19"/>
  <c r="C613" i="19"/>
  <c r="C612" i="19"/>
  <c r="C611" i="19"/>
  <c r="C610" i="19"/>
  <c r="C609" i="19"/>
  <c r="C608" i="19"/>
  <c r="C607" i="19"/>
  <c r="C606" i="19"/>
  <c r="C605" i="19"/>
  <c r="C604" i="19"/>
  <c r="C603" i="19"/>
  <c r="C602" i="19"/>
  <c r="C601" i="19"/>
  <c r="C600" i="19"/>
  <c r="C599" i="19"/>
  <c r="C598" i="19"/>
  <c r="C597" i="19"/>
  <c r="C596" i="19"/>
  <c r="C595" i="19"/>
  <c r="C594" i="19"/>
  <c r="C593" i="19"/>
  <c r="C592" i="19"/>
  <c r="C591" i="19"/>
  <c r="C590" i="19"/>
  <c r="C589" i="19"/>
  <c r="C588" i="19"/>
  <c r="C587" i="19"/>
  <c r="C586" i="19"/>
  <c r="C585" i="19"/>
  <c r="C584" i="19"/>
  <c r="C583" i="19"/>
  <c r="C582" i="19"/>
  <c r="C581" i="19"/>
  <c r="C580" i="19"/>
  <c r="C579" i="19"/>
  <c r="C578" i="19"/>
  <c r="C577" i="19"/>
  <c r="C576" i="19"/>
  <c r="C575" i="19"/>
  <c r="C574" i="19"/>
  <c r="C573" i="19"/>
  <c r="C572" i="19"/>
  <c r="C571" i="19"/>
  <c r="C570" i="19"/>
  <c r="C569" i="19"/>
  <c r="C568" i="19"/>
  <c r="C567" i="19"/>
  <c r="C566" i="19"/>
  <c r="C565" i="19"/>
  <c r="C564" i="19"/>
  <c r="C563" i="19"/>
  <c r="C562" i="19"/>
  <c r="C561" i="19"/>
  <c r="C560" i="19"/>
  <c r="C559" i="19"/>
  <c r="C558" i="19"/>
  <c r="C557" i="19"/>
  <c r="C556" i="19"/>
  <c r="C555" i="19"/>
  <c r="C554" i="19"/>
  <c r="C553" i="19"/>
  <c r="C552" i="19"/>
  <c r="C551" i="19"/>
  <c r="C550" i="19"/>
  <c r="C549" i="19"/>
  <c r="C548" i="19"/>
  <c r="C547" i="19"/>
  <c r="C546" i="19"/>
  <c r="C545" i="19"/>
  <c r="C544" i="19"/>
  <c r="C543" i="19"/>
  <c r="C542" i="19"/>
  <c r="C541" i="19"/>
  <c r="C540" i="19"/>
  <c r="C539" i="19"/>
  <c r="C538" i="19"/>
  <c r="C537" i="19"/>
  <c r="C536" i="19"/>
  <c r="C535" i="19"/>
  <c r="C534" i="19"/>
  <c r="C533" i="19"/>
  <c r="C532" i="19"/>
  <c r="C531" i="19"/>
  <c r="C530" i="19"/>
  <c r="C529" i="19"/>
  <c r="C528" i="19"/>
  <c r="C527" i="19"/>
  <c r="C526" i="19"/>
  <c r="C525" i="19"/>
  <c r="C524" i="19"/>
  <c r="C523" i="19"/>
  <c r="C522" i="19"/>
  <c r="C521" i="19"/>
  <c r="C520" i="19"/>
  <c r="C519" i="19"/>
  <c r="C518" i="19"/>
  <c r="C517" i="19"/>
  <c r="C516" i="19"/>
  <c r="C515" i="19"/>
  <c r="C514" i="19"/>
  <c r="C513" i="19"/>
  <c r="C512" i="19"/>
  <c r="C511" i="19"/>
  <c r="C510" i="19"/>
  <c r="C509" i="19"/>
  <c r="C508" i="19"/>
  <c r="C507" i="19"/>
  <c r="C506" i="19"/>
  <c r="C505" i="19"/>
  <c r="C504" i="19"/>
  <c r="C503" i="19"/>
  <c r="C502" i="19"/>
  <c r="C501" i="19"/>
  <c r="C500" i="19"/>
  <c r="C499" i="19"/>
  <c r="C498" i="19"/>
  <c r="C497" i="19"/>
  <c r="C496" i="19"/>
  <c r="C495" i="19"/>
  <c r="C494" i="19"/>
  <c r="C493" i="19"/>
  <c r="C492" i="19"/>
  <c r="C491" i="19"/>
  <c r="C490" i="19"/>
  <c r="C489" i="19"/>
  <c r="C488" i="19"/>
  <c r="C487" i="19"/>
  <c r="C486" i="19"/>
  <c r="C485" i="19"/>
  <c r="C484" i="19"/>
  <c r="C483" i="19"/>
  <c r="C482" i="19"/>
  <c r="C481" i="19"/>
  <c r="C480" i="19"/>
  <c r="C479" i="19"/>
  <c r="C478" i="19"/>
  <c r="C477" i="19"/>
  <c r="C476" i="19"/>
  <c r="C475" i="19"/>
  <c r="C474" i="19"/>
  <c r="C473" i="19"/>
  <c r="C472" i="19"/>
  <c r="C471" i="19"/>
  <c r="C470" i="19"/>
  <c r="C469" i="19"/>
  <c r="C468" i="19"/>
  <c r="C467" i="19"/>
  <c r="C466" i="19"/>
  <c r="C465" i="19"/>
  <c r="C464" i="19"/>
  <c r="C463" i="19"/>
  <c r="C462" i="19"/>
  <c r="C461" i="19"/>
  <c r="C460" i="19"/>
  <c r="C459" i="19"/>
  <c r="C458" i="19"/>
  <c r="C457" i="19"/>
  <c r="C456" i="19"/>
  <c r="C455" i="19"/>
  <c r="C454" i="19"/>
  <c r="C453" i="19"/>
  <c r="C452" i="19"/>
  <c r="C451" i="19"/>
  <c r="C450" i="19"/>
  <c r="C449" i="19"/>
  <c r="C448" i="19"/>
  <c r="C447" i="19"/>
  <c r="C446" i="19"/>
  <c r="C445" i="19"/>
  <c r="C444" i="19"/>
  <c r="C443" i="19"/>
  <c r="C442" i="19"/>
  <c r="C441" i="19"/>
  <c r="C440" i="19"/>
  <c r="C439" i="19"/>
  <c r="C438" i="19"/>
  <c r="C437" i="19"/>
  <c r="C436" i="19"/>
  <c r="C435" i="19"/>
  <c r="C434" i="19"/>
  <c r="C433" i="19"/>
  <c r="C432" i="19"/>
  <c r="C431" i="19"/>
  <c r="C430" i="19"/>
  <c r="C429" i="19"/>
  <c r="C428" i="19"/>
  <c r="C427" i="19"/>
  <c r="C426" i="19"/>
  <c r="C425" i="19"/>
  <c r="C424" i="19"/>
  <c r="C423" i="19"/>
  <c r="C422" i="19"/>
  <c r="C421" i="19"/>
  <c r="C420" i="19"/>
  <c r="C419" i="19"/>
  <c r="C418" i="19"/>
  <c r="C417" i="19"/>
  <c r="C416" i="19"/>
  <c r="C415" i="19"/>
  <c r="C414" i="19"/>
  <c r="C413" i="19"/>
  <c r="C412" i="19"/>
  <c r="C411" i="19"/>
  <c r="C410" i="19"/>
  <c r="C409" i="19"/>
  <c r="C408" i="19"/>
  <c r="C407" i="19"/>
  <c r="C406" i="19"/>
  <c r="C405" i="19"/>
  <c r="C404" i="19"/>
  <c r="C403" i="19"/>
  <c r="C402" i="19"/>
  <c r="C401" i="19"/>
  <c r="C400" i="19"/>
  <c r="C399" i="19"/>
  <c r="C398" i="19"/>
  <c r="C397" i="19"/>
  <c r="C396" i="19"/>
  <c r="C395" i="19"/>
  <c r="C394" i="19"/>
  <c r="C393" i="19"/>
  <c r="C392" i="19"/>
  <c r="C391" i="19"/>
  <c r="C390" i="19"/>
  <c r="C389" i="19"/>
  <c r="C388" i="19"/>
  <c r="C387" i="19"/>
  <c r="C386" i="19"/>
  <c r="C385" i="19"/>
  <c r="C384" i="19"/>
  <c r="C383" i="19"/>
  <c r="C382" i="19"/>
  <c r="C381" i="19"/>
  <c r="C380" i="19"/>
  <c r="C379" i="19"/>
  <c r="C378" i="19"/>
  <c r="C377" i="19"/>
  <c r="C376" i="19"/>
  <c r="C375" i="19"/>
  <c r="C374" i="19"/>
  <c r="C373" i="19"/>
  <c r="C372" i="19"/>
  <c r="C371" i="19"/>
  <c r="C370" i="19"/>
  <c r="C369" i="19"/>
  <c r="C368" i="19"/>
  <c r="C367" i="19"/>
  <c r="C366" i="19"/>
  <c r="C365" i="19"/>
  <c r="C364" i="19"/>
  <c r="C363" i="19"/>
  <c r="C362" i="19"/>
  <c r="C361" i="19"/>
  <c r="C360" i="19"/>
  <c r="C359" i="19"/>
  <c r="C358" i="19"/>
  <c r="C357" i="19"/>
  <c r="C356" i="19"/>
  <c r="C355" i="19"/>
  <c r="C354" i="19"/>
  <c r="C353" i="19"/>
  <c r="C352" i="19"/>
  <c r="C351" i="19"/>
  <c r="C350" i="19"/>
  <c r="C349" i="19"/>
  <c r="C348" i="19"/>
  <c r="C347" i="19"/>
  <c r="C346" i="19"/>
  <c r="C345" i="19"/>
  <c r="C344" i="19"/>
  <c r="C343" i="19"/>
  <c r="C342" i="19"/>
  <c r="C341" i="19"/>
  <c r="C340" i="19"/>
  <c r="C339" i="19"/>
  <c r="C338" i="19"/>
  <c r="C337" i="19"/>
  <c r="C336" i="19"/>
  <c r="C335" i="19"/>
  <c r="C334" i="19"/>
  <c r="C333" i="19"/>
  <c r="C332" i="19"/>
  <c r="C331" i="19"/>
  <c r="C330" i="19"/>
  <c r="C329" i="19"/>
  <c r="C328" i="19"/>
  <c r="C327" i="19"/>
  <c r="C326" i="19"/>
  <c r="C325" i="19"/>
  <c r="C324" i="19"/>
  <c r="C323" i="19"/>
  <c r="C322" i="19"/>
  <c r="C321" i="19"/>
  <c r="C320" i="19"/>
  <c r="C319" i="19"/>
  <c r="C318" i="19"/>
  <c r="C317" i="19"/>
  <c r="C316" i="19"/>
  <c r="C315" i="19"/>
  <c r="C314" i="19"/>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7" i="19"/>
  <c r="C16" i="19"/>
  <c r="C15" i="19"/>
  <c r="C14" i="19"/>
  <c r="C12" i="19"/>
  <c r="C9" i="19"/>
  <c r="C8" i="19"/>
  <c r="C7" i="19"/>
  <c r="C6" i="19"/>
  <c r="C148" i="18"/>
  <c r="C149" i="18"/>
  <c r="D153" i="18" s="1"/>
  <c r="A1024" i="22"/>
  <c r="A921" i="22"/>
  <c r="A905" i="22"/>
  <c r="A869" i="22"/>
  <c r="A780" i="22"/>
  <c r="A767" i="22"/>
  <c r="A759" i="22"/>
  <c r="A664" i="22"/>
  <c r="A453" i="22"/>
  <c r="A451" i="22"/>
  <c r="A446" i="22"/>
  <c r="A444" i="22"/>
  <c r="A431" i="22"/>
  <c r="A382" i="22"/>
  <c r="A291" i="22"/>
  <c r="A282" i="22"/>
  <c r="A239" i="22"/>
  <c r="A209" i="22"/>
  <c r="A616" i="22"/>
  <c r="A573" i="22"/>
  <c r="A358" i="22"/>
  <c r="A351" i="22"/>
  <c r="A213" i="22"/>
  <c r="A1225" i="22"/>
  <c r="A1223" i="22"/>
  <c r="A1047" i="22"/>
  <c r="A898" i="22"/>
  <c r="A897" i="22"/>
  <c r="A832" i="22"/>
  <c r="A831" i="22"/>
  <c r="A830" i="22"/>
  <c r="A717" i="22"/>
  <c r="A715" i="22"/>
  <c r="A459" i="22"/>
  <c r="A170" i="22"/>
  <c r="A169" i="22"/>
  <c r="A168" i="22"/>
  <c r="A1131" i="22"/>
  <c r="A1034" i="22"/>
  <c r="A1030" i="22"/>
  <c r="A1003" i="22"/>
  <c r="A1001" i="22"/>
  <c r="A993" i="22"/>
  <c r="A953" i="22"/>
  <c r="A917" i="22"/>
  <c r="A878" i="22"/>
  <c r="A871" i="22"/>
  <c r="A852" i="22"/>
  <c r="A762" i="22"/>
  <c r="A740" i="22"/>
  <c r="A738" i="22"/>
  <c r="A706" i="22"/>
  <c r="A698" i="22"/>
  <c r="A689" i="22"/>
  <c r="A687" i="22"/>
  <c r="A669" i="22"/>
  <c r="A667" i="22"/>
  <c r="A657" i="22"/>
  <c r="A655" i="22"/>
  <c r="A641" i="22"/>
  <c r="A627" i="22"/>
  <c r="A603" i="22"/>
  <c r="A578" i="22"/>
  <c r="A571" i="22"/>
  <c r="A569" i="22"/>
  <c r="A556" i="22"/>
  <c r="A552" i="22"/>
  <c r="A541" i="22"/>
  <c r="A537" i="22"/>
  <c r="A530" i="22"/>
  <c r="A528" i="22"/>
  <c r="A513" i="22"/>
  <c r="A511" i="22"/>
  <c r="A499" i="22"/>
  <c r="A493" i="22"/>
  <c r="A425" i="22"/>
  <c r="A423" i="22"/>
  <c r="A402" i="22"/>
  <c r="A386" i="22"/>
  <c r="A380" i="22"/>
  <c r="A378" i="22"/>
  <c r="A374" i="22"/>
  <c r="A372" i="22"/>
  <c r="A348" i="22"/>
  <c r="A338" i="22"/>
  <c r="A312" i="22"/>
  <c r="A310" i="22"/>
  <c r="A306" i="22"/>
  <c r="A295" i="22"/>
  <c r="A278" i="22"/>
  <c r="A275" i="22"/>
  <c r="A266" i="22"/>
  <c r="A262" i="22"/>
  <c r="A259" i="22"/>
  <c r="A256" i="22"/>
  <c r="A254" i="22"/>
  <c r="A252" i="22"/>
  <c r="A249" i="22"/>
  <c r="A244" i="22"/>
  <c r="A242" i="22"/>
  <c r="A237" i="22"/>
  <c r="A226" i="22"/>
  <c r="A223" i="22"/>
  <c r="A189" i="22"/>
  <c r="A147" i="22"/>
  <c r="A135" i="22"/>
  <c r="A117" i="22"/>
  <c r="A115" i="22"/>
  <c r="A104" i="22"/>
  <c r="A87" i="22"/>
  <c r="A1087" i="22"/>
  <c r="A1062" i="22"/>
  <c r="A1040" i="22"/>
  <c r="A1018" i="22"/>
  <c r="A1016" i="22"/>
  <c r="A1006" i="22"/>
  <c r="A991" i="22"/>
  <c r="A982" i="22"/>
  <c r="A965" i="22"/>
  <c r="A956" i="22"/>
  <c r="A924" i="22"/>
  <c r="A913" i="22"/>
  <c r="A911" i="22"/>
  <c r="A875" i="22"/>
  <c r="A848" i="22"/>
  <c r="A840" i="22"/>
  <c r="A836" i="22"/>
  <c r="A826" i="22"/>
  <c r="A824" i="22"/>
  <c r="A815" i="22"/>
  <c r="A811" i="22"/>
  <c r="A805" i="22"/>
  <c r="A794" i="22"/>
  <c r="A788" i="22"/>
  <c r="A786" i="22"/>
  <c r="A764" i="22"/>
  <c r="A754" i="22"/>
  <c r="A750" i="22"/>
  <c r="A712" i="22"/>
  <c r="A659" i="22"/>
  <c r="A652" i="22"/>
  <c r="A650" i="22"/>
  <c r="A631" i="22"/>
  <c r="A629" i="22"/>
  <c r="A619" i="22"/>
  <c r="A612" i="22"/>
  <c r="A585" i="22"/>
  <c r="A564" i="22"/>
  <c r="A560" i="22"/>
  <c r="A558" i="22"/>
  <c r="A534" i="22"/>
  <c r="A507" i="22"/>
  <c r="A491" i="22"/>
  <c r="A467" i="22"/>
  <c r="A465" i="22"/>
  <c r="A420" i="22"/>
  <c r="A416" i="22"/>
  <c r="A413" i="22"/>
  <c r="A411" i="22"/>
  <c r="A409" i="22"/>
  <c r="A398" i="22"/>
  <c r="A370" i="22"/>
  <c r="A356" i="22"/>
  <c r="A354" i="22"/>
  <c r="A344" i="22"/>
  <c r="A336" i="22"/>
  <c r="A334" i="22"/>
  <c r="A308" i="22"/>
  <c r="A198" i="22"/>
  <c r="A187" i="22"/>
  <c r="A156" i="22"/>
  <c r="A151" i="22"/>
  <c r="A149" i="22"/>
  <c r="A140" i="22"/>
  <c r="A132" i="22"/>
  <c r="A46" i="22"/>
  <c r="A45" i="22"/>
  <c r="A44" i="22"/>
  <c r="A43" i="22"/>
  <c r="A41" i="22"/>
  <c r="I954" i="19"/>
  <c r="C18" i="19"/>
  <c r="A40" i="22"/>
  <c r="A42" i="22"/>
  <c r="A70" i="22"/>
  <c r="A69" i="22"/>
  <c r="A68" i="22"/>
  <c r="A65" i="22"/>
  <c r="A64" i="22"/>
  <c r="A58" i="22"/>
  <c r="A57" i="22"/>
  <c r="A56" i="22"/>
  <c r="A55" i="22"/>
  <c r="A54" i="22"/>
  <c r="A50" i="22"/>
  <c r="A49" i="22"/>
  <c r="A48" i="22"/>
  <c r="A80" i="22"/>
  <c r="A79" i="22"/>
  <c r="A78" i="22"/>
  <c r="A77" i="22"/>
  <c r="A102" i="22"/>
  <c r="A101" i="22"/>
  <c r="A100" i="22"/>
  <c r="A99" i="22"/>
  <c r="A98" i="22"/>
  <c r="A95" i="22"/>
  <c r="A92" i="22"/>
  <c r="A91" i="22"/>
  <c r="A88" i="22"/>
  <c r="A112" i="22"/>
  <c r="A108" i="22"/>
  <c r="A107" i="22"/>
  <c r="A116" i="22"/>
  <c r="A129" i="22"/>
  <c r="A136" i="22"/>
  <c r="A148" i="22"/>
  <c r="A150" i="22"/>
  <c r="A157" i="22"/>
  <c r="A165" i="22"/>
  <c r="A160" i="22"/>
  <c r="A182" i="22"/>
  <c r="A181" i="22"/>
  <c r="A197" i="22"/>
  <c r="A199" i="22"/>
  <c r="A206" i="22"/>
  <c r="A208" i="22"/>
  <c r="A220" i="22"/>
  <c r="A222" i="22"/>
  <c r="A224" i="22"/>
  <c r="A230" i="22"/>
  <c r="A228" i="22"/>
  <c r="A227" i="22"/>
  <c r="A236" i="22"/>
  <c r="A245" i="22"/>
  <c r="A247" i="22"/>
  <c r="A250" i="22"/>
  <c r="A253" i="22"/>
  <c r="A255" i="22"/>
  <c r="A269" i="22"/>
  <c r="A271" i="22"/>
  <c r="A274" i="22"/>
  <c r="A289" i="22"/>
  <c r="A292" i="22"/>
  <c r="A296" i="22"/>
  <c r="A298" i="22"/>
  <c r="A307" i="22"/>
  <c r="A327" i="22"/>
  <c r="A326" i="22"/>
  <c r="A325" i="22"/>
  <c r="A320" i="22"/>
  <c r="A343" i="22"/>
  <c r="A342" i="22"/>
  <c r="A349" i="22"/>
  <c r="A359" i="22"/>
  <c r="A366" i="22"/>
  <c r="A365" i="22"/>
  <c r="A385" i="22"/>
  <c r="A389" i="22"/>
  <c r="A391" i="22"/>
  <c r="A401" i="22"/>
  <c r="A403" i="22"/>
  <c r="A405" i="22"/>
  <c r="A410" i="22"/>
  <c r="A419" i="22"/>
  <c r="A424" i="22"/>
  <c r="A439" i="22"/>
  <c r="A441" i="22"/>
  <c r="A445" i="22"/>
  <c r="A452" i="22"/>
  <c r="A475" i="22"/>
  <c r="A502" i="22"/>
  <c r="A505" i="22"/>
  <c r="A510" i="22"/>
  <c r="A514" i="22"/>
  <c r="A517" i="22"/>
  <c r="A529" i="22"/>
  <c r="A535" i="22"/>
  <c r="A549" i="22"/>
  <c r="A551" i="22"/>
  <c r="A555" i="22"/>
  <c r="A557" i="22"/>
  <c r="A559" i="22"/>
  <c r="A561" i="22"/>
  <c r="A563" i="22"/>
  <c r="A577" i="22"/>
  <c r="A579" i="22"/>
  <c r="A583" i="22"/>
  <c r="A584" i="22"/>
  <c r="A597" i="22"/>
  <c r="A599" i="22"/>
  <c r="A602" i="22"/>
  <c r="A609" i="22"/>
  <c r="A611" i="22"/>
  <c r="A622" i="22"/>
  <c r="A625" i="22"/>
  <c r="A634" i="22"/>
  <c r="A644" i="22"/>
  <c r="A648" i="22"/>
  <c r="A651" i="22"/>
  <c r="A661" i="22"/>
  <c r="A668" i="22"/>
  <c r="A685" i="22"/>
  <c r="A688" i="22"/>
  <c r="A699" i="22"/>
  <c r="A703" i="22"/>
  <c r="A707" i="22"/>
  <c r="A722" i="22"/>
  <c r="A727" i="22"/>
  <c r="A747" i="22"/>
  <c r="A758" i="22"/>
  <c r="A763" i="22"/>
  <c r="A769" i="22"/>
  <c r="A773" i="22"/>
  <c r="A774" i="22"/>
  <c r="A781" i="22"/>
  <c r="A787" i="22"/>
  <c r="A795" i="22"/>
  <c r="A812" i="22"/>
  <c r="A820" i="22"/>
  <c r="A853" i="22"/>
  <c r="A892" i="22"/>
  <c r="A890" i="22"/>
  <c r="A922" i="22"/>
  <c r="A925" i="22"/>
  <c r="A937" i="22"/>
  <c r="A941" i="22"/>
  <c r="A950" i="22"/>
  <c r="A957" i="22"/>
  <c r="A966" i="22"/>
  <c r="A972" i="22"/>
  <c r="A974" i="22"/>
  <c r="A979" i="22"/>
  <c r="A997" i="22"/>
  <c r="A1026" i="22"/>
  <c r="A1035" i="22"/>
  <c r="A1039" i="22"/>
  <c r="A1041" i="22"/>
  <c r="A1088" i="22"/>
  <c r="A1073" i="22"/>
  <c r="A1069" i="22"/>
  <c r="A1064" i="22"/>
  <c r="A1061" i="22"/>
  <c r="A1060" i="22"/>
  <c r="A993" i="19" l="1"/>
  <c r="A1015" i="22"/>
  <c r="A940" i="19"/>
  <c r="A962" i="22"/>
  <c r="A913" i="19"/>
  <c r="A935" i="22"/>
  <c r="A854" i="19"/>
  <c r="A876" i="22"/>
  <c r="A704" i="19"/>
  <c r="A726" i="22"/>
  <c r="A548" i="19"/>
  <c r="A570" i="22"/>
  <c r="A137" i="19"/>
  <c r="A159" i="22"/>
  <c r="A123" i="19"/>
  <c r="A145" i="22"/>
  <c r="A173" i="19"/>
  <c r="A195" i="22"/>
  <c r="A565" i="19"/>
  <c r="A587" i="22"/>
  <c r="A862" i="19"/>
  <c r="A884" i="22"/>
  <c r="A306" i="19"/>
  <c r="A328" i="22"/>
  <c r="A1014" i="19"/>
  <c r="A1036" i="22"/>
  <c r="A961" i="19"/>
  <c r="A983" i="22"/>
  <c r="A598" i="19"/>
  <c r="A620" i="22"/>
  <c r="A521" i="19"/>
  <c r="A543" i="22"/>
  <c r="A465" i="19"/>
  <c r="A487" i="22"/>
  <c r="A404" i="19"/>
  <c r="A426" i="22"/>
  <c r="A341" i="19"/>
  <c r="A363" i="22"/>
  <c r="A323" i="19"/>
  <c r="A345" i="22"/>
  <c r="A226" i="19"/>
  <c r="A248" i="22"/>
  <c r="A174" i="19"/>
  <c r="A196" i="22"/>
  <c r="A122" i="19"/>
  <c r="A144" i="22"/>
  <c r="A370" i="19"/>
  <c r="A392" i="22"/>
  <c r="A246" i="19"/>
  <c r="A268" i="22"/>
  <c r="A526" i="19"/>
  <c r="A548" i="22"/>
  <c r="A949" i="19"/>
  <c r="A971" i="22"/>
  <c r="A958" i="19"/>
  <c r="A980" i="22"/>
  <c r="A907" i="19"/>
  <c r="A929" i="22"/>
  <c r="A545" i="19"/>
  <c r="A567" i="22"/>
  <c r="A463" i="19"/>
  <c r="A485" i="22"/>
  <c r="A432" i="19"/>
  <c r="A454" i="22"/>
  <c r="A371" i="19"/>
  <c r="A393" i="22"/>
  <c r="A98" i="19"/>
  <c r="A120" i="22"/>
  <c r="A52" i="19"/>
  <c r="A74" i="22"/>
  <c r="A29" i="19"/>
  <c r="A51" i="22"/>
  <c r="A464" i="19"/>
  <c r="A486" i="22"/>
  <c r="A669" i="19"/>
  <c r="A691" i="22"/>
  <c r="A614" i="19"/>
  <c r="A636" i="22"/>
  <c r="A678" i="19"/>
  <c r="A700" i="22"/>
  <c r="A987" i="19"/>
  <c r="A1009" i="22"/>
  <c r="A932" i="19"/>
  <c r="A954" i="22"/>
  <c r="A755" i="19"/>
  <c r="A777" i="22"/>
  <c r="A675" i="19"/>
  <c r="A697" i="22"/>
  <c r="A620" i="19"/>
  <c r="A642" i="22"/>
  <c r="A490" i="19"/>
  <c r="A512" i="22"/>
  <c r="A399" i="19"/>
  <c r="A421" i="22"/>
  <c r="A221" i="19"/>
  <c r="A243" i="22"/>
  <c r="A119" i="19"/>
  <c r="A141" i="22"/>
  <c r="A68" i="19"/>
  <c r="A90" i="22"/>
  <c r="A44" i="19"/>
  <c r="A66" i="22"/>
  <c r="A583" i="19"/>
  <c r="A605" i="22"/>
  <c r="A248" i="19"/>
  <c r="A270" i="22"/>
  <c r="A1011" i="19"/>
  <c r="A1033" i="22"/>
  <c r="A617" i="19"/>
  <c r="A639" i="22"/>
  <c r="A593" i="19"/>
  <c r="A615" i="22"/>
  <c r="A245" i="19"/>
  <c r="A267" i="22"/>
  <c r="A168" i="19"/>
  <c r="A190" i="22"/>
  <c r="A45" i="19"/>
  <c r="A67" i="22"/>
  <c r="A258" i="19"/>
  <c r="A280" i="22"/>
  <c r="A615" i="19"/>
  <c r="A637" i="22"/>
  <c r="A564" i="19"/>
  <c r="A586" i="22"/>
  <c r="A425" i="19"/>
  <c r="A447" i="22"/>
  <c r="A166" i="19"/>
  <c r="A188" i="22"/>
  <c r="A142" i="19"/>
  <c r="A164" i="22"/>
  <c r="A83" i="19"/>
  <c r="A105" i="22"/>
  <c r="A121" i="19"/>
  <c r="A143" i="22"/>
  <c r="A980" i="19"/>
  <c r="A1002" i="22"/>
  <c r="A898" i="19"/>
  <c r="A920" i="22"/>
  <c r="A668" i="19"/>
  <c r="A690" i="22"/>
  <c r="A313" i="19"/>
  <c r="A335" i="22"/>
  <c r="A294" i="19"/>
  <c r="A316" i="22"/>
  <c r="A266" i="19"/>
  <c r="A288" i="22"/>
  <c r="A216" i="19"/>
  <c r="A238" i="22"/>
  <c r="A194" i="19"/>
  <c r="A216" i="22"/>
  <c r="A164" i="19"/>
  <c r="A186" i="22"/>
  <c r="A438" i="19"/>
  <c r="A460" i="22"/>
  <c r="A625" i="19"/>
  <c r="A647" i="22"/>
  <c r="A978" i="19"/>
  <c r="A1000" i="22"/>
  <c r="A871" i="19"/>
  <c r="A893" i="22"/>
  <c r="A805" i="19"/>
  <c r="A827" i="22"/>
  <c r="A750" i="19"/>
  <c r="A772" i="22"/>
  <c r="A450" i="19"/>
  <c r="A472" i="22"/>
  <c r="A390" i="19"/>
  <c r="A412" i="22"/>
  <c r="A347" i="19"/>
  <c r="A369" i="22"/>
  <c r="A238" i="19"/>
  <c r="A260" i="22"/>
  <c r="A162" i="19"/>
  <c r="A184" i="22"/>
  <c r="A925" i="19"/>
  <c r="A947" i="22"/>
  <c r="A610" i="19"/>
  <c r="A632" i="22"/>
  <c r="A504" i="19"/>
  <c r="A526" i="22"/>
  <c r="A451" i="19"/>
  <c r="A473" i="22"/>
  <c r="A213" i="19"/>
  <c r="A235" i="22"/>
  <c r="A115" i="19"/>
  <c r="A137" i="22"/>
  <c r="A362" i="19"/>
  <c r="A384" i="22"/>
  <c r="A909" i="19"/>
  <c r="A931" i="22"/>
  <c r="A567" i="19"/>
  <c r="A589" i="22"/>
  <c r="A1003" i="19"/>
  <c r="A1025" i="22"/>
  <c r="A803" i="19"/>
  <c r="A825" i="22"/>
  <c r="A584" i="19"/>
  <c r="A606" i="22"/>
  <c r="A357" i="19"/>
  <c r="A379" i="22"/>
  <c r="A694" i="19"/>
  <c r="A716" i="22"/>
  <c r="A892" i="19"/>
  <c r="A914" i="22"/>
  <c r="A800" i="19"/>
  <c r="A822" i="22"/>
  <c r="A355" i="19"/>
  <c r="A377" i="22"/>
  <c r="A287" i="19"/>
  <c r="A309" i="22"/>
  <c r="A130" i="19"/>
  <c r="A152" i="22"/>
  <c r="A37" i="19"/>
  <c r="A59" i="22"/>
  <c r="A553" i="19"/>
  <c r="A575" i="22"/>
  <c r="A474" i="19"/>
  <c r="A496" i="22"/>
  <c r="A182" i="19"/>
  <c r="A204" i="22"/>
  <c r="A38" i="19"/>
  <c r="A60" i="22"/>
  <c r="A378" i="19"/>
  <c r="A400" i="22"/>
  <c r="A884" i="19"/>
  <c r="A906" i="22"/>
  <c r="A761" i="19"/>
  <c r="A783" i="22"/>
  <c r="A468" i="19"/>
  <c r="A490" i="22"/>
  <c r="A340" i="19"/>
  <c r="A362" i="22"/>
  <c r="A251" i="19"/>
  <c r="A273" i="22"/>
  <c r="A209" i="19"/>
  <c r="A231" i="22"/>
  <c r="A96" i="19"/>
  <c r="A118" i="22"/>
  <c r="A51" i="19"/>
  <c r="A73" i="22"/>
  <c r="A456" i="19"/>
  <c r="A478" i="22"/>
  <c r="A976" i="19"/>
  <c r="A998" i="22"/>
  <c r="A735" i="19"/>
  <c r="A757" i="22"/>
  <c r="A572" i="19"/>
  <c r="A594" i="22"/>
  <c r="A872" i="19"/>
  <c r="A894" i="22"/>
  <c r="A687" i="19"/>
  <c r="A709" i="22"/>
  <c r="A239" i="19"/>
  <c r="A261" i="22"/>
  <c r="A522" i="19"/>
  <c r="A544" i="22"/>
  <c r="A282" i="19"/>
  <c r="A304" i="22"/>
  <c r="A497" i="19"/>
  <c r="A519" i="22"/>
  <c r="A723" i="19"/>
  <c r="A745" i="22"/>
  <c r="A946" i="19"/>
  <c r="A968" i="22"/>
  <c r="A836" i="19"/>
  <c r="A858" i="22"/>
  <c r="A505" i="19"/>
  <c r="A527" i="22"/>
  <c r="A452" i="19"/>
  <c r="A474" i="22"/>
  <c r="A308" i="19"/>
  <c r="A330" i="22"/>
  <c r="A261" i="19"/>
  <c r="A283" i="22"/>
  <c r="A500" i="19"/>
  <c r="A522" i="22"/>
  <c r="A863" i="19"/>
  <c r="A885" i="22"/>
  <c r="A834" i="19"/>
  <c r="A856" i="22"/>
  <c r="A769" i="19"/>
  <c r="A791" i="22"/>
  <c r="A634" i="19"/>
  <c r="A656" i="22"/>
  <c r="A606" i="19"/>
  <c r="A628" i="22"/>
  <c r="A582" i="19"/>
  <c r="A604" i="22"/>
  <c r="A501" i="19"/>
  <c r="A523" i="22"/>
  <c r="A415" i="19"/>
  <c r="A437" i="22"/>
  <c r="A309" i="19"/>
  <c r="A331" i="22"/>
  <c r="A75" i="19"/>
  <c r="A97" i="22"/>
  <c r="A163" i="19"/>
  <c r="A185" i="22"/>
  <c r="A366" i="19"/>
  <c r="A388" i="22"/>
  <c r="A1202" i="19"/>
  <c r="A1224" i="22"/>
  <c r="A161" i="19"/>
  <c r="A183" i="22"/>
  <c r="A914" i="19"/>
  <c r="A936" i="22"/>
  <c r="A767" i="19"/>
  <c r="A789" i="22"/>
  <c r="A743" i="19"/>
  <c r="A765" i="22"/>
  <c r="A631" i="19"/>
  <c r="A653" i="22"/>
  <c r="A1043" i="19"/>
  <c r="A1065" i="22"/>
  <c r="A990" i="19"/>
  <c r="A1012" i="22"/>
  <c r="A517" i="19"/>
  <c r="A539" i="22"/>
  <c r="A859" i="19"/>
  <c r="A881" i="22"/>
  <c r="A796" i="19"/>
  <c r="A818" i="22"/>
  <c r="A525" i="19"/>
  <c r="A547" i="22"/>
  <c r="A154" i="19"/>
  <c r="A176" i="22"/>
  <c r="A544" i="19"/>
  <c r="A566" i="22"/>
  <c r="A181" i="19"/>
  <c r="A203" i="22"/>
  <c r="A416" i="19"/>
  <c r="A438" i="22"/>
  <c r="A683" i="19"/>
  <c r="A705" i="22"/>
  <c r="A627" i="19"/>
  <c r="A649" i="22"/>
  <c r="A408" i="19"/>
  <c r="A430" i="22"/>
  <c r="A301" i="19"/>
  <c r="A323" i="22"/>
  <c r="A92" i="19"/>
  <c r="A114" i="22"/>
  <c r="A368" i="19"/>
  <c r="A390" i="22"/>
  <c r="A649" i="19"/>
  <c r="A671" i="22"/>
  <c r="A1052" i="19"/>
  <c r="A1074" i="22"/>
  <c r="A947" i="19"/>
  <c r="A969" i="22"/>
  <c r="A941" i="19"/>
  <c r="A963" i="22"/>
  <c r="A496" i="19"/>
  <c r="A518" i="22"/>
  <c r="A433" i="19"/>
  <c r="A455" i="22"/>
  <c r="A373" i="19"/>
  <c r="A395" i="22"/>
  <c r="A302" i="19"/>
  <c r="A324" i="22"/>
  <c r="A97" i="19"/>
  <c r="A119" i="22"/>
  <c r="A62" i="19"/>
  <c r="A84" i="22"/>
  <c r="A569" i="19"/>
  <c r="A591" i="22"/>
  <c r="A651" i="19"/>
  <c r="A673" i="22"/>
  <c r="A797" i="19"/>
  <c r="A819" i="22"/>
  <c r="A864" i="19"/>
  <c r="A886" i="22"/>
  <c r="A1054" i="19"/>
  <c r="A1076" i="22"/>
  <c r="A310" i="19"/>
  <c r="A332" i="22"/>
  <c r="A277" i="19"/>
  <c r="A299" i="22"/>
  <c r="A733" i="19"/>
  <c r="A755" i="22"/>
  <c r="A595" i="19"/>
  <c r="A617" i="22"/>
  <c r="A568" i="19"/>
  <c r="A590" i="22"/>
  <c r="A67" i="19"/>
  <c r="A89" i="22"/>
  <c r="A101" i="19"/>
  <c r="A123" i="22"/>
  <c r="A372" i="19"/>
  <c r="A394" i="22"/>
  <c r="A588" i="19"/>
  <c r="A610" i="22"/>
  <c r="A799" i="19"/>
  <c r="A821" i="22"/>
  <c r="A576" i="19"/>
  <c r="A598" i="22"/>
  <c r="A1053" i="19"/>
  <c r="A1075" i="22"/>
  <c r="A905" i="19"/>
  <c r="A927" i="22"/>
  <c r="A821" i="19"/>
  <c r="A843" i="22"/>
  <c r="A648" i="19"/>
  <c r="A670" i="22"/>
  <c r="A596" i="19"/>
  <c r="A618" i="22"/>
  <c r="A543" i="19"/>
  <c r="A565" i="22"/>
  <c r="A516" i="19"/>
  <c r="A538" i="22"/>
  <c r="A140" i="19"/>
  <c r="A162" i="22"/>
  <c r="A99" i="19"/>
  <c r="A121" i="22"/>
  <c r="A53" i="19"/>
  <c r="A75" i="22"/>
  <c r="A374" i="19"/>
  <c r="A396" i="22"/>
  <c r="A1035" i="19"/>
  <c r="A1057" i="22"/>
  <c r="A784" i="19"/>
  <c r="A806" i="22"/>
  <c r="A566" i="19"/>
  <c r="A588" i="22"/>
  <c r="A317" i="19"/>
  <c r="A339" i="22"/>
  <c r="A141" i="19"/>
  <c r="A163" i="22"/>
  <c r="A54" i="19"/>
  <c r="A76" i="22"/>
  <c r="A787" i="19"/>
  <c r="A809" i="22"/>
  <c r="A1036" i="19"/>
  <c r="A1058" i="22"/>
  <c r="A982" i="19"/>
  <c r="A1004" i="22"/>
  <c r="A782" i="19"/>
  <c r="A804" i="22"/>
  <c r="A643" i="19"/>
  <c r="A665" i="22"/>
  <c r="A486" i="19"/>
  <c r="A508" i="22"/>
  <c r="A395" i="19"/>
  <c r="A417" i="22"/>
  <c r="A365" i="19"/>
  <c r="A387" i="22"/>
  <c r="A241" i="19"/>
  <c r="A263" i="22"/>
  <c r="A599" i="19"/>
  <c r="A621" i="22"/>
  <c r="A1189" i="19"/>
  <c r="A1211" i="22"/>
  <c r="A641" i="19"/>
  <c r="A663" i="22"/>
  <c r="A346" i="19"/>
  <c r="A368" i="22"/>
  <c r="A242" i="19"/>
  <c r="A264" i="22"/>
  <c r="A84" i="19"/>
  <c r="A106" i="22"/>
  <c r="A487" i="19"/>
  <c r="A509" i="22"/>
  <c r="A897" i="19"/>
  <c r="A919" i="22"/>
  <c r="A777" i="19"/>
  <c r="A799" i="22"/>
  <c r="A613" i="19"/>
  <c r="A635" i="22"/>
  <c r="A361" i="19"/>
  <c r="A383" i="22"/>
  <c r="A311" i="19"/>
  <c r="A333" i="22"/>
  <c r="A212" i="19"/>
  <c r="A234" i="22"/>
  <c r="A192" i="19"/>
  <c r="A214" i="22"/>
  <c r="A144" i="19"/>
  <c r="A166" i="22"/>
  <c r="A111" i="19"/>
  <c r="A133" i="22"/>
  <c r="A611" i="19"/>
  <c r="A633" i="22"/>
  <c r="A439" i="19"/>
  <c r="A461" i="22"/>
  <c r="A528" i="19"/>
  <c r="A550" i="22"/>
  <c r="A1080" i="19"/>
  <c r="A1102" i="22"/>
  <c r="A977" i="19"/>
  <c r="A999" i="22"/>
  <c r="A896" i="19"/>
  <c r="A918" i="22"/>
  <c r="A307" i="19"/>
  <c r="A329" i="22"/>
  <c r="A188" i="19"/>
  <c r="A210" i="22"/>
  <c r="A49" i="19"/>
  <c r="A71" i="22"/>
  <c r="A324" i="19"/>
  <c r="A346" i="22"/>
  <c r="A616" i="19"/>
  <c r="A638" i="22"/>
  <c r="A894" i="19"/>
  <c r="A916" i="22"/>
  <c r="A722" i="19"/>
  <c r="A744" i="22"/>
  <c r="A608" i="19"/>
  <c r="A630" i="22"/>
  <c r="A235" i="19"/>
  <c r="A257" i="22"/>
  <c r="A102" i="19"/>
  <c r="A124" i="22"/>
  <c r="A74" i="19"/>
  <c r="A96" i="22"/>
  <c r="A59" i="19"/>
  <c r="A81" i="22"/>
  <c r="A50" i="19"/>
  <c r="A72" i="22"/>
  <c r="A396" i="19"/>
  <c r="A418" i="22"/>
  <c r="A623" i="19"/>
  <c r="A645" i="22"/>
  <c r="A571" i="19"/>
  <c r="A593" i="22"/>
  <c r="A918" i="19"/>
  <c r="A940" i="22"/>
  <c r="A384" i="19"/>
  <c r="A406" i="22"/>
  <c r="A333" i="19"/>
  <c r="A355" i="22"/>
  <c r="A259" i="19"/>
  <c r="A281" i="22"/>
  <c r="A103" i="19"/>
  <c r="A125" i="22"/>
  <c r="A60" i="19"/>
  <c r="A82" i="22"/>
  <c r="A988" i="19"/>
  <c r="A1010" i="22"/>
  <c r="A503" i="19"/>
  <c r="A525" i="22"/>
  <c r="A1144" i="19"/>
  <c r="A1166" i="22"/>
  <c r="A937" i="19"/>
  <c r="A959" i="22"/>
  <c r="A890" i="19"/>
  <c r="A912" i="22"/>
  <c r="A602" i="19"/>
  <c r="A624" i="22"/>
  <c r="A502" i="19"/>
  <c r="A524" i="22"/>
  <c r="A353" i="19"/>
  <c r="A375" i="22"/>
  <c r="A104" i="19"/>
  <c r="A126" i="22"/>
  <c r="A61" i="19"/>
  <c r="A83" i="22"/>
  <c r="A152" i="19"/>
  <c r="A174" i="22"/>
  <c r="A540" i="19"/>
  <c r="A562" i="22"/>
  <c r="A927" i="19"/>
  <c r="A949" i="22"/>
  <c r="A1045" i="19"/>
  <c r="A1067" i="22"/>
  <c r="A997" i="19"/>
  <c r="A1019" i="22"/>
  <c r="A552" i="19"/>
  <c r="A574" i="22"/>
  <c r="A498" i="19"/>
  <c r="A520" i="22"/>
  <c r="A351" i="19"/>
  <c r="A373" i="22"/>
  <c r="A299" i="19"/>
  <c r="A321" i="22"/>
  <c r="A283" i="19"/>
  <c r="A305" i="22"/>
  <c r="A254" i="19"/>
  <c r="A276" i="22"/>
  <c r="A207" i="19"/>
  <c r="A229" i="22"/>
  <c r="A180" i="19"/>
  <c r="A202" i="22"/>
  <c r="A39" i="19"/>
  <c r="A61" i="22"/>
  <c r="A1046" i="19"/>
  <c r="A1068" i="22"/>
  <c r="A1020" i="19"/>
  <c r="A1042" i="22"/>
  <c r="A912" i="19"/>
  <c r="A934" i="22"/>
  <c r="A794" i="19"/>
  <c r="A816" i="22"/>
  <c r="A738" i="19"/>
  <c r="A760" i="22"/>
  <c r="A604" i="19"/>
  <c r="A626" i="22"/>
  <c r="A550" i="19"/>
  <c r="A572" i="22"/>
  <c r="A444" i="19"/>
  <c r="A466" i="22"/>
  <c r="A377" i="19"/>
  <c r="A399" i="22"/>
  <c r="A300" i="19"/>
  <c r="A322" i="22"/>
  <c r="A281" i="19"/>
  <c r="A303" i="22"/>
  <c r="A229" i="19"/>
  <c r="A251" i="22"/>
  <c r="A153" i="19"/>
  <c r="A175" i="22"/>
  <c r="A106" i="19"/>
  <c r="A128" i="22"/>
  <c r="A91" i="19"/>
  <c r="A113" i="22"/>
  <c r="A40" i="19"/>
  <c r="A62" i="22"/>
  <c r="A354" i="19"/>
  <c r="A376" i="22"/>
  <c r="A640" i="19"/>
  <c r="A662" i="22"/>
  <c r="A195" i="19"/>
  <c r="A217" i="22"/>
  <c r="A592" i="19"/>
  <c r="A614" i="22"/>
  <c r="A183" i="19"/>
  <c r="A205" i="22"/>
  <c r="A418" i="19"/>
  <c r="A440" i="22"/>
  <c r="A956" i="19"/>
  <c r="A978" i="22"/>
  <c r="A329" i="19"/>
  <c r="A244" i="19"/>
  <c r="A934" i="19"/>
  <c r="A237" i="19"/>
  <c r="A269" i="19"/>
  <c r="A398" i="19"/>
  <c r="A1002" i="19"/>
  <c r="A1065" i="19"/>
  <c r="A394" i="19"/>
  <c r="A960" i="19"/>
  <c r="A437" i="19"/>
  <c r="A808" i="19"/>
  <c r="A1203" i="19"/>
  <c r="A1201" i="19"/>
  <c r="A232" i="19"/>
  <c r="A542" i="19"/>
  <c r="A234" i="19"/>
  <c r="A745" i="19"/>
  <c r="A883" i="19"/>
  <c r="A1051" i="19"/>
  <c r="A1019" i="19"/>
  <c r="A915" i="19"/>
  <c r="A870" i="19"/>
  <c r="A747" i="19"/>
  <c r="A515" i="19"/>
  <c r="A600" i="19"/>
  <c r="A575" i="19"/>
  <c r="A495" i="19"/>
  <c r="A409" i="19"/>
  <c r="A397" i="19"/>
  <c r="A367" i="19"/>
  <c r="A344" i="19"/>
  <c r="A305" i="19"/>
  <c r="A270" i="19"/>
  <c r="A198" i="19"/>
  <c r="A66" i="19"/>
  <c r="A80" i="19"/>
  <c r="A28" i="19"/>
  <c r="A42" i="19"/>
  <c r="A24" i="19"/>
  <c r="A165" i="19"/>
  <c r="A563" i="19"/>
  <c r="A732" i="19"/>
  <c r="A793" i="19"/>
  <c r="A943" i="19"/>
  <c r="A240" i="19"/>
  <c r="A401" i="19"/>
  <c r="A519" i="19"/>
  <c r="A665" i="19"/>
  <c r="A931" i="19"/>
  <c r="A1012" i="19"/>
  <c r="A809" i="19"/>
  <c r="A605" i="19"/>
  <c r="A316" i="19"/>
  <c r="A875" i="19"/>
  <c r="A935" i="19"/>
  <c r="A765" i="19"/>
  <c r="A741" i="19"/>
  <c r="A646" i="19"/>
  <c r="A541" i="19"/>
  <c r="A513" i="19"/>
  <c r="A488" i="19"/>
  <c r="A380" i="19"/>
  <c r="A167" i="19"/>
  <c r="A419" i="19"/>
  <c r="A388" i="19"/>
  <c r="A337" i="19"/>
  <c r="A70" i="19"/>
  <c r="A55" i="19"/>
  <c r="A46" i="19"/>
  <c r="A110" i="19"/>
  <c r="A469" i="19"/>
  <c r="A590" i="19"/>
  <c r="A802" i="19"/>
  <c r="A969" i="19"/>
  <c r="A65" i="19"/>
  <c r="A253" i="19"/>
  <c r="A326" i="19"/>
  <c r="A471" i="19"/>
  <c r="A619" i="19"/>
  <c r="A146" i="19"/>
  <c r="A876" i="19"/>
  <c r="A94" i="19"/>
  <c r="A530" i="19"/>
  <c r="A1013" i="19"/>
  <c r="A957" i="19"/>
  <c r="A539" i="19"/>
  <c r="A431" i="19"/>
  <c r="A383" i="19"/>
  <c r="A186" i="19"/>
  <c r="A159" i="19"/>
  <c r="A143" i="19"/>
  <c r="A114" i="19"/>
  <c r="A56" i="19"/>
  <c r="A47" i="19"/>
  <c r="A118" i="19"/>
  <c r="A286" i="19"/>
  <c r="A376" i="19"/>
  <c r="A597" i="19"/>
  <c r="A690" i="19"/>
  <c r="A764" i="19"/>
  <c r="A984" i="19"/>
  <c r="A82" i="19"/>
  <c r="A215" i="19"/>
  <c r="A256" i="19"/>
  <c r="A350" i="19"/>
  <c r="A477" i="19"/>
  <c r="A534" i="19"/>
  <c r="A684" i="19"/>
  <c r="A147" i="19"/>
  <c r="A363" i="19"/>
  <c r="A903" i="19"/>
  <c r="A853" i="19"/>
  <c r="A736" i="19"/>
  <c r="A642" i="19"/>
  <c r="A556" i="19"/>
  <c r="A612" i="19"/>
  <c r="A589" i="19"/>
  <c r="A562" i="19"/>
  <c r="A537" i="19"/>
  <c r="A483" i="19"/>
  <c r="A429" i="19"/>
  <c r="A233" i="19"/>
  <c r="A205" i="19"/>
  <c r="A184" i="19"/>
  <c r="A160" i="19"/>
  <c r="A85" i="19"/>
  <c r="A57" i="19"/>
  <c r="A48" i="19"/>
  <c r="A312" i="19"/>
  <c r="A387" i="19"/>
  <c r="A485" i="19"/>
  <c r="A607" i="19"/>
  <c r="A889" i="19"/>
  <c r="A93" i="19"/>
  <c r="A220" i="19"/>
  <c r="A352" i="19"/>
  <c r="A547" i="19"/>
  <c r="A633" i="19"/>
  <c r="A856" i="19"/>
  <c r="A971" i="19"/>
  <c r="A148" i="19"/>
  <c r="A267" i="19"/>
  <c r="A1038" i="19"/>
  <c r="A1039" i="19"/>
  <c r="A928" i="19"/>
  <c r="A900" i="19"/>
  <c r="A847" i="19"/>
  <c r="A758" i="19"/>
  <c r="A790" i="19"/>
  <c r="A759" i="19"/>
  <c r="A705" i="19"/>
  <c r="A630" i="19"/>
  <c r="A551" i="19"/>
  <c r="A666" i="19"/>
  <c r="A587" i="19"/>
  <c r="A561" i="19"/>
  <c r="A535" i="19"/>
  <c r="A507" i="19"/>
  <c r="A360" i="19"/>
  <c r="A381" i="19"/>
  <c r="A298" i="19"/>
  <c r="A285" i="19"/>
  <c r="A231" i="19"/>
  <c r="A206" i="19"/>
  <c r="A107" i="19"/>
  <c r="A86" i="19"/>
  <c r="A73" i="19"/>
  <c r="A58" i="19"/>
  <c r="A35" i="19"/>
  <c r="A127" i="19"/>
  <c r="A314" i="19"/>
  <c r="A389" i="19"/>
  <c r="A609" i="19"/>
  <c r="A772" i="19"/>
  <c r="A891" i="19"/>
  <c r="A994" i="19"/>
  <c r="A95" i="19"/>
  <c r="A222" i="19"/>
  <c r="A273" i="19"/>
  <c r="A489" i="19"/>
  <c r="A549" i="19"/>
  <c r="A635" i="19"/>
  <c r="A716" i="19"/>
  <c r="A1017" i="19"/>
  <c r="A798" i="19"/>
  <c r="A1042" i="19"/>
  <c r="A952" i="19"/>
  <c r="A628" i="19"/>
  <c r="A639" i="19"/>
  <c r="A533" i="19"/>
  <c r="A480" i="19"/>
  <c r="A424" i="19"/>
  <c r="A379" i="19"/>
  <c r="A228" i="19"/>
  <c r="A36" i="19"/>
  <c r="A129" i="19"/>
  <c r="A322" i="19"/>
  <c r="A391" i="19"/>
  <c r="A512" i="19"/>
  <c r="A818" i="19"/>
  <c r="A996" i="19"/>
  <c r="A113" i="19"/>
  <c r="A358" i="19"/>
  <c r="A491" i="19"/>
  <c r="A645" i="19"/>
  <c r="A895" i="19"/>
  <c r="A979" i="19"/>
  <c r="A403" i="19"/>
  <c r="A336" i="19"/>
  <c r="A208" i="19"/>
  <c r="A20" i="19"/>
  <c r="A902" i="19"/>
  <c r="A1018" i="19"/>
  <c r="A227" i="19"/>
  <c r="A647" i="19"/>
  <c r="A981" i="19"/>
  <c r="A423" i="19"/>
  <c r="A742" i="19"/>
  <c r="A1008" i="19"/>
  <c r="A1004" i="19"/>
  <c r="A737" i="19"/>
  <c r="A555" i="19"/>
  <c r="A529" i="19"/>
  <c r="A204" i="19"/>
  <c r="A225" i="19"/>
  <c r="A22" i="19"/>
  <c r="A128" i="19"/>
  <c r="A76" i="19"/>
  <c r="A18" i="19"/>
  <c r="A332" i="19"/>
  <c r="A536" i="19"/>
  <c r="A125" i="19"/>
  <c r="A230" i="19"/>
  <c r="A284" i="19"/>
  <c r="A364" i="19"/>
  <c r="A506" i="19"/>
  <c r="A740" i="19"/>
  <c r="A1109" i="19"/>
  <c r="A693" i="19"/>
  <c r="A950" i="19"/>
  <c r="A1047" i="19"/>
  <c r="A975" i="19"/>
  <c r="A919" i="19"/>
  <c r="A752" i="19"/>
  <c r="A538" i="19"/>
  <c r="A685" i="19"/>
  <c r="A663" i="19"/>
  <c r="A580" i="19"/>
  <c r="A201" i="19"/>
  <c r="A252" i="19"/>
  <c r="A23" i="19"/>
  <c r="A126" i="19"/>
  <c r="A90" i="19"/>
  <c r="A77" i="19"/>
  <c r="A21" i="19"/>
  <c r="A334" i="19"/>
  <c r="A1040" i="19"/>
  <c r="A288" i="19"/>
  <c r="A508" i="19"/>
  <c r="A557" i="19"/>
  <c r="A217" i="19"/>
  <c r="A327" i="19"/>
  <c r="A1066" i="19"/>
  <c r="A899" i="19"/>
  <c r="A944" i="19"/>
  <c r="A868" i="19"/>
  <c r="A751" i="19"/>
  <c r="A725" i="19"/>
  <c r="A594" i="19"/>
  <c r="A681" i="19"/>
  <c r="A629" i="19"/>
  <c r="A603" i="19"/>
  <c r="A191" i="19"/>
  <c r="A320" i="19"/>
  <c r="A303" i="19"/>
  <c r="A276" i="19"/>
  <c r="A249" i="19"/>
  <c r="A223" i="19"/>
  <c r="A202" i="19"/>
  <c r="A19" i="19"/>
  <c r="A78" i="19"/>
  <c r="A26" i="19"/>
  <c r="A443" i="19"/>
  <c r="A728" i="19"/>
  <c r="A789" i="19"/>
  <c r="A290" i="19"/>
  <c r="A626" i="19"/>
  <c r="A577" i="19"/>
  <c r="A187" i="19"/>
  <c r="A430" i="19"/>
  <c r="A369" i="19"/>
  <c r="A343" i="19"/>
  <c r="A321" i="19"/>
  <c r="A304" i="19"/>
  <c r="A274" i="19"/>
  <c r="A247" i="19"/>
  <c r="A200" i="19"/>
  <c r="A79" i="19"/>
  <c r="A27" i="19"/>
  <c r="A637" i="19"/>
  <c r="A830" i="19"/>
  <c r="D152" i="18"/>
  <c r="A69" i="19"/>
  <c r="A138" i="19"/>
  <c r="A677" i="19" l="1"/>
  <c r="A177" i="19"/>
  <c r="A417" i="19"/>
  <c r="A453" i="19"/>
  <c r="A135" i="19"/>
  <c r="A826" i="19"/>
  <c r="A1025" i="19"/>
  <c r="A783" i="19"/>
  <c r="A43" i="19"/>
  <c r="A766" i="19"/>
  <c r="A667" i="19"/>
  <c r="A695" i="19"/>
  <c r="A445" i="19"/>
  <c r="A622" i="19"/>
  <c r="A718" i="19"/>
  <c r="A849" i="19"/>
  <c r="A804" i="19"/>
  <c r="A260" i="19"/>
  <c r="A34" i="19"/>
  <c r="A810" i="19"/>
  <c r="A700" i="19" l="1"/>
  <c r="A831" i="19"/>
  <c r="A134" i="19"/>
  <c r="A176" i="19"/>
  <c r="A402" i="19"/>
  <c r="A33" i="19"/>
  <c r="A581" i="19"/>
  <c r="A773" i="19"/>
  <c r="A214" i="19"/>
  <c r="A676" i="19"/>
  <c r="A422" i="19"/>
  <c r="E70" i="12"/>
  <c r="D70" i="12"/>
  <c r="C70" i="12"/>
  <c r="E8" i="5"/>
  <c r="A1189" i="2"/>
  <c r="A1189" i="23" l="1"/>
  <c r="A1192" i="23"/>
  <c r="A1182" i="2"/>
  <c r="J658" i="19"/>
  <c r="A175" i="19"/>
  <c r="A32" i="19"/>
  <c r="A527" i="19"/>
  <c r="A814" i="19"/>
  <c r="A356" i="19"/>
  <c r="A1182" i="23" l="1"/>
  <c r="A1185" i="23"/>
  <c r="A1199" i="19"/>
  <c r="A1221" i="22"/>
  <c r="A1173" i="2"/>
  <c r="A348" i="19"/>
  <c r="A1173" i="23" l="1"/>
  <c r="A1176" i="23"/>
  <c r="A1197" i="22"/>
  <c r="A1175" i="19"/>
  <c r="A1220" i="22"/>
  <c r="A1198" i="19"/>
  <c r="A1191" i="19"/>
  <c r="A1172" i="2"/>
  <c r="A1213" i="22"/>
  <c r="A151" i="12"/>
  <c r="A116" i="12"/>
  <c r="A48" i="16"/>
  <c r="B127" i="17"/>
  <c r="A61" i="17"/>
  <c r="A60" i="16"/>
  <c r="A48" i="12"/>
  <c r="B125" i="12"/>
  <c r="A127" i="17"/>
  <c r="A124" i="17"/>
  <c r="A91" i="17"/>
  <c r="A88" i="17"/>
  <c r="A6" i="17"/>
  <c r="A163" i="16"/>
  <c r="A160" i="16"/>
  <c r="A90" i="16"/>
  <c r="A87" i="16"/>
  <c r="A6" i="16"/>
  <c r="A5" i="16"/>
  <c r="A4" i="16"/>
  <c r="A3" i="16"/>
  <c r="A2" i="16"/>
  <c r="A1" i="16"/>
  <c r="A125" i="12"/>
  <c r="A122" i="12"/>
  <c r="A159" i="12"/>
  <c r="A156" i="12"/>
  <c r="A6" i="12"/>
  <c r="A3" i="12"/>
  <c r="A4" i="12"/>
  <c r="A5" i="12"/>
  <c r="A1175" i="23" l="1"/>
  <c r="A1176" i="19"/>
  <c r="A1198" i="22"/>
  <c r="A1174" i="19"/>
  <c r="A1172" i="23"/>
  <c r="A1197" i="19"/>
  <c r="A1219" i="22"/>
  <c r="A1196" i="22"/>
  <c r="A1158" i="2"/>
  <c r="A1160" i="23" s="1"/>
  <c r="A1212" i="22"/>
  <c r="A1190" i="19"/>
  <c r="A492" i="19"/>
  <c r="A95" i="12"/>
  <c r="A36" i="17"/>
  <c r="A37" i="12"/>
  <c r="A97" i="17"/>
  <c r="B159" i="12"/>
  <c r="A25" i="17"/>
  <c r="A130" i="12"/>
  <c r="A118" i="17"/>
  <c r="B91" i="17"/>
  <c r="A134" i="16"/>
  <c r="B163" i="16"/>
  <c r="A25" i="16"/>
  <c r="B90" i="16"/>
  <c r="A155" i="16"/>
  <c r="A1158" i="23" l="1"/>
  <c r="A1161" i="23"/>
  <c r="A1196" i="19"/>
  <c r="A1218" i="22"/>
  <c r="A1153" i="2"/>
  <c r="A1155" i="23" s="1"/>
  <c r="E100" i="17"/>
  <c r="D105" i="17"/>
  <c r="D67" i="16"/>
  <c r="D68" i="17"/>
  <c r="D100" i="17"/>
  <c r="D140" i="16"/>
  <c r="E64" i="17"/>
  <c r="E63" i="16"/>
  <c r="D103" i="17"/>
  <c r="D144" i="16"/>
  <c r="D63" i="16"/>
  <c r="D64" i="17"/>
  <c r="D141" i="16"/>
  <c r="E133" i="12"/>
  <c r="E137" i="16"/>
  <c r="D67" i="17"/>
  <c r="D66" i="16"/>
  <c r="D107" i="17"/>
  <c r="D69" i="17"/>
  <c r="D68" i="16"/>
  <c r="D133" i="12"/>
  <c r="D137" i="16"/>
  <c r="D142" i="16"/>
  <c r="D104" i="17"/>
  <c r="D70" i="16"/>
  <c r="D71" i="17"/>
  <c r="A81" i="16"/>
  <c r="A82" i="17"/>
  <c r="E98" i="12"/>
  <c r="D103" i="12"/>
  <c r="D98" i="12"/>
  <c r="D136" i="12"/>
  <c r="D101" i="12"/>
  <c r="D140" i="12"/>
  <c r="D137" i="12"/>
  <c r="D105" i="12"/>
  <c r="D138" i="12"/>
  <c r="D102" i="12"/>
  <c r="A1156" i="23" l="1"/>
  <c r="A1157" i="19"/>
  <c r="A1179" i="22"/>
  <c r="A1177" i="22"/>
  <c r="A1155" i="19"/>
  <c r="A1195" i="19"/>
  <c r="A1217" i="22"/>
  <c r="A1150" i="2"/>
  <c r="D102" i="17"/>
  <c r="B69" i="16"/>
  <c r="B70" i="17"/>
  <c r="C133" i="12"/>
  <c r="C137" i="16"/>
  <c r="C141" i="16"/>
  <c r="E67" i="16"/>
  <c r="E68" i="17"/>
  <c r="E102" i="17"/>
  <c r="E66" i="17"/>
  <c r="E65" i="16"/>
  <c r="E101" i="17"/>
  <c r="B103" i="17"/>
  <c r="C69" i="16"/>
  <c r="C70" i="17"/>
  <c r="B63" i="16"/>
  <c r="B64" i="17"/>
  <c r="B141" i="16"/>
  <c r="E107" i="17"/>
  <c r="C68" i="16"/>
  <c r="C69" i="17"/>
  <c r="B104" i="17"/>
  <c r="C106" i="17"/>
  <c r="B143" i="16"/>
  <c r="E139" i="16"/>
  <c r="C103" i="17"/>
  <c r="C105" i="17"/>
  <c r="B100" i="17"/>
  <c r="C144" i="16"/>
  <c r="E64" i="16"/>
  <c r="E65" i="17"/>
  <c r="B107" i="17"/>
  <c r="D70" i="17"/>
  <c r="D69" i="16"/>
  <c r="B67" i="16"/>
  <c r="B68" i="17"/>
  <c r="B69" i="17"/>
  <c r="B68" i="16"/>
  <c r="E106" i="17"/>
  <c r="C104" i="17"/>
  <c r="E104" i="17"/>
  <c r="D65" i="16"/>
  <c r="D66" i="17"/>
  <c r="C65" i="16"/>
  <c r="C66" i="17"/>
  <c r="C66" i="16"/>
  <c r="C67" i="17"/>
  <c r="B142" i="16"/>
  <c r="C142" i="16"/>
  <c r="B144" i="16"/>
  <c r="E105" i="17"/>
  <c r="E71" i="17"/>
  <c r="E70" i="16"/>
  <c r="E66" i="16"/>
  <c r="E67" i="17"/>
  <c r="E143" i="16"/>
  <c r="C143" i="16"/>
  <c r="B106" i="17"/>
  <c r="C101" i="17"/>
  <c r="E142" i="16"/>
  <c r="E134" i="12"/>
  <c r="E138" i="16"/>
  <c r="E69" i="17"/>
  <c r="E68" i="16"/>
  <c r="B133" i="12"/>
  <c r="B137" i="16"/>
  <c r="D139" i="16"/>
  <c r="D143" i="16"/>
  <c r="C70" i="16"/>
  <c r="C71" i="17"/>
  <c r="D138" i="16"/>
  <c r="D106" i="17"/>
  <c r="C67" i="16"/>
  <c r="C68" i="17"/>
  <c r="E141" i="16"/>
  <c r="C140" i="16"/>
  <c r="B101" i="17"/>
  <c r="B134" i="12"/>
  <c r="B138" i="16"/>
  <c r="E103" i="17"/>
  <c r="B105" i="17"/>
  <c r="C107" i="17"/>
  <c r="B65" i="17"/>
  <c r="B64" i="16"/>
  <c r="C64" i="17"/>
  <c r="C63" i="16"/>
  <c r="D65" i="17"/>
  <c r="D64" i="16"/>
  <c r="C138" i="16"/>
  <c r="D101" i="17"/>
  <c r="E69" i="16"/>
  <c r="E70" i="17"/>
  <c r="B65" i="16"/>
  <c r="B66" i="17"/>
  <c r="B71" i="17"/>
  <c r="B70" i="16"/>
  <c r="C100" i="17"/>
  <c r="B140" i="16"/>
  <c r="E140" i="16"/>
  <c r="C64" i="16"/>
  <c r="C65" i="17"/>
  <c r="E144" i="16"/>
  <c r="C139" i="16"/>
  <c r="B139" i="16"/>
  <c r="C102" i="17"/>
  <c r="B102" i="17"/>
  <c r="B67" i="17"/>
  <c r="B66" i="16"/>
  <c r="E105" i="12"/>
  <c r="D100" i="12"/>
  <c r="B102" i="12"/>
  <c r="C104" i="12"/>
  <c r="B139" i="12"/>
  <c r="E135" i="12"/>
  <c r="C101" i="12"/>
  <c r="B105" i="12"/>
  <c r="D139" i="12"/>
  <c r="B101" i="12"/>
  <c r="D99" i="12"/>
  <c r="E104" i="12"/>
  <c r="C102" i="12"/>
  <c r="E102" i="12"/>
  <c r="B138" i="12"/>
  <c r="C138" i="12"/>
  <c r="B135" i="12"/>
  <c r="B140" i="12"/>
  <c r="C140" i="12"/>
  <c r="D104" i="12"/>
  <c r="E137" i="12"/>
  <c r="C136" i="12"/>
  <c r="B99" i="12"/>
  <c r="E101" i="12"/>
  <c r="C100" i="12"/>
  <c r="B103" i="12"/>
  <c r="C105" i="12"/>
  <c r="B98" i="12"/>
  <c r="C98" i="12"/>
  <c r="B100" i="12"/>
  <c r="B136" i="12"/>
  <c r="E136" i="12"/>
  <c r="E140" i="12"/>
  <c r="C137" i="12"/>
  <c r="C134" i="12"/>
  <c r="D134" i="12"/>
  <c r="C103" i="12"/>
  <c r="C135" i="12"/>
  <c r="E103" i="12"/>
  <c r="E100" i="12"/>
  <c r="E99" i="12"/>
  <c r="B137" i="12"/>
  <c r="E139" i="12"/>
  <c r="C139" i="12"/>
  <c r="B104" i="12"/>
  <c r="C99" i="12"/>
  <c r="E138" i="12"/>
  <c r="D135" i="12"/>
  <c r="A1153" i="23" l="1"/>
  <c r="A1216" i="22"/>
  <c r="A1194" i="19"/>
  <c r="A1149" i="2"/>
  <c r="B72" i="17"/>
  <c r="E145" i="16"/>
  <c r="D71" i="16"/>
  <c r="D108" i="17"/>
  <c r="D145" i="16"/>
  <c r="C71" i="16"/>
  <c r="B145" i="16"/>
  <c r="E72" i="17"/>
  <c r="E71" i="16"/>
  <c r="E108" i="17"/>
  <c r="D72" i="17"/>
  <c r="B71" i="16"/>
  <c r="C72" i="17"/>
  <c r="B108" i="17"/>
  <c r="C145" i="16"/>
  <c r="C108" i="17"/>
  <c r="D106" i="12"/>
  <c r="D141" i="12"/>
  <c r="E141" i="12"/>
  <c r="E106" i="12"/>
  <c r="B70" i="12"/>
  <c r="B141" i="12"/>
  <c r="C141" i="12"/>
  <c r="C106" i="12"/>
  <c r="B106" i="12"/>
  <c r="A1149" i="23" l="1"/>
  <c r="A1152" i="23"/>
  <c r="A1193" i="19"/>
  <c r="A1215" i="22"/>
  <c r="A1192" i="19" l="1"/>
  <c r="A1214" i="22"/>
  <c r="B15" i="5"/>
  <c r="E12" i="5"/>
  <c r="B8" i="5"/>
  <c r="E13" i="5"/>
  <c r="B9" i="5"/>
  <c r="B12" i="5"/>
  <c r="E11" i="5"/>
  <c r="B11" i="5"/>
  <c r="B13" i="5"/>
  <c r="B14" i="5"/>
  <c r="E14" i="5"/>
  <c r="E15" i="5"/>
  <c r="E9" i="5"/>
  <c r="A1137" i="23" l="1"/>
  <c r="A1188" i="19"/>
  <c r="A1210" i="22"/>
  <c r="C16" i="5"/>
  <c r="B10" i="5"/>
  <c r="B16" i="5" s="1"/>
  <c r="E10" i="5"/>
  <c r="E16" i="5" s="1"/>
  <c r="D16" i="5"/>
  <c r="A25" i="5" l="1"/>
  <c r="A1136" i="23"/>
  <c r="A1187" i="19"/>
  <c r="A1209" i="22"/>
  <c r="F16" i="5"/>
  <c r="A1118" i="23" l="1"/>
  <c r="A1186" i="19"/>
  <c r="A1208" i="22"/>
  <c r="A1105" i="23" l="1"/>
  <c r="A1185" i="19"/>
  <c r="A1207" i="22"/>
  <c r="A1156" i="19"/>
  <c r="A1178" i="22"/>
  <c r="A1096" i="23" l="1"/>
  <c r="A1206" i="22"/>
  <c r="A1184" i="19"/>
  <c r="A1083" i="2"/>
  <c r="A1092" i="23" s="1"/>
  <c r="A1083" i="23" l="1"/>
  <c r="A1089" i="23"/>
  <c r="A1183" i="19"/>
  <c r="A1205" i="22"/>
  <c r="A1088" i="23" l="1"/>
  <c r="A1182" i="19"/>
  <c r="A1204" i="22"/>
  <c r="A1168" i="22"/>
  <c r="A1146" i="19"/>
  <c r="A1073" i="23" l="1"/>
  <c r="A1092" i="22"/>
  <c r="A1070" i="19"/>
  <c r="A1181" i="19"/>
  <c r="A1203" i="22"/>
  <c r="A1072" i="23" l="1"/>
  <c r="A1091" i="22"/>
  <c r="A1069" i="19"/>
  <c r="A1180" i="19"/>
  <c r="A1202" i="22"/>
  <c r="A1033" i="23" l="1"/>
  <c r="A1056" i="22"/>
  <c r="A1034" i="19"/>
  <c r="A1179" i="19"/>
  <c r="A1201" i="22"/>
  <c r="A1152" i="22"/>
  <c r="A1130" i="19"/>
  <c r="A1032" i="23" l="1"/>
  <c r="A1033" i="19"/>
  <c r="A1055" i="22"/>
  <c r="A1200" i="22"/>
  <c r="A1178" i="19"/>
  <c r="A1129" i="19"/>
  <c r="A1151" i="22"/>
  <c r="A1031" i="23" l="1"/>
  <c r="A1021" i="2"/>
  <c r="A1199" i="22"/>
  <c r="A1177" i="19"/>
  <c r="A1128" i="19"/>
  <c r="A1150" i="22"/>
  <c r="A1006" i="2"/>
  <c r="A1029" i="23" l="1"/>
  <c r="A1030" i="19"/>
  <c r="A1052" i="22"/>
  <c r="A1043" i="23"/>
  <c r="A1044" i="19"/>
  <c r="A1066" i="22"/>
  <c r="A1021" i="23"/>
  <c r="A1030" i="23"/>
  <c r="A1015" i="23"/>
  <c r="A1195" i="22"/>
  <c r="A1173" i="19"/>
  <c r="A1005" i="2"/>
  <c r="A1028" i="23" l="1"/>
  <c r="A1029" i="19"/>
  <c r="A1051" i="22"/>
  <c r="A1005" i="23"/>
  <c r="A1014" i="23"/>
  <c r="A1037" i="22"/>
  <c r="A1015" i="19"/>
  <c r="A1006" i="19"/>
  <c r="A1028" i="22"/>
  <c r="A1031" i="22"/>
  <c r="A1009" i="19"/>
  <c r="A1172" i="19"/>
  <c r="A1194" i="22"/>
  <c r="A997" i="2"/>
  <c r="A1020" i="23" l="1"/>
  <c r="A1021" i="19"/>
  <c r="A1043" i="22"/>
  <c r="A997" i="23"/>
  <c r="A1029" i="22"/>
  <c r="A1006" i="23"/>
  <c r="A1007" i="19"/>
  <c r="A1020" i="22"/>
  <c r="A998" i="19"/>
  <c r="A1023" i="22"/>
  <c r="A1001" i="19"/>
  <c r="A1171" i="19"/>
  <c r="A1193" i="22"/>
  <c r="A982" i="2"/>
  <c r="A1009" i="23" l="1"/>
  <c r="A1010" i="19"/>
  <c r="A1032" i="22"/>
  <c r="A982" i="23"/>
  <c r="A991" i="23"/>
  <c r="A1014" i="22"/>
  <c r="A992" i="19"/>
  <c r="A1005" i="22"/>
  <c r="A983" i="19"/>
  <c r="A986" i="19"/>
  <c r="A1008" i="22"/>
  <c r="A1192" i="22"/>
  <c r="A1170" i="19"/>
  <c r="A1129" i="22"/>
  <c r="A1107" i="19"/>
  <c r="A963" i="2"/>
  <c r="A963" i="23" l="1"/>
  <c r="A972" i="23"/>
  <c r="A1169" i="19"/>
  <c r="A1191" i="22"/>
  <c r="A962" i="2"/>
  <c r="A990" i="23" l="1"/>
  <c r="A991" i="19"/>
  <c r="A1013" i="22"/>
  <c r="A962" i="23"/>
  <c r="A971" i="23"/>
  <c r="A972" i="19"/>
  <c r="A994" i="22"/>
  <c r="A963" i="19"/>
  <c r="A985" i="22"/>
  <c r="A1168" i="19"/>
  <c r="A1190" i="22"/>
  <c r="A958" i="2"/>
  <c r="A988" i="23" s="1"/>
  <c r="A958" i="23" l="1"/>
  <c r="A967" i="23"/>
  <c r="A968" i="19"/>
  <c r="A990" i="22"/>
  <c r="A981" i="22"/>
  <c r="A959" i="19"/>
  <c r="A984" i="22"/>
  <c r="A962" i="19"/>
  <c r="A1189" i="22"/>
  <c r="A1167" i="19"/>
  <c r="A941" i="2"/>
  <c r="A973" i="23" s="1"/>
  <c r="A950" i="23" l="1"/>
  <c r="A951" i="19"/>
  <c r="A973" i="22"/>
  <c r="A967" i="22"/>
  <c r="A945" i="19"/>
  <c r="A1166" i="19"/>
  <c r="A1188" i="22"/>
  <c r="A932" i="2"/>
  <c r="A932" i="23" l="1"/>
  <c r="A966" i="23"/>
  <c r="A989" i="22"/>
  <c r="A967" i="19"/>
  <c r="A958" i="22"/>
  <c r="A936" i="19"/>
  <c r="A1165" i="19"/>
  <c r="A1187" i="22"/>
  <c r="A920" i="2"/>
  <c r="A954" i="23" l="1"/>
  <c r="A977" i="22"/>
  <c r="A955" i="19"/>
  <c r="A929" i="23"/>
  <c r="A930" i="19"/>
  <c r="A952" i="22"/>
  <c r="A924" i="19"/>
  <c r="A946" i="22"/>
  <c r="A1164" i="19"/>
  <c r="A1186" i="22"/>
  <c r="A919" i="2"/>
  <c r="A953" i="23" s="1"/>
  <c r="A928" i="23" l="1"/>
  <c r="A951" i="22"/>
  <c r="A929" i="19"/>
  <c r="A945" i="22"/>
  <c r="A923" i="19"/>
  <c r="A1163" i="19"/>
  <c r="A1185" i="22"/>
  <c r="A907" i="2"/>
  <c r="A942" i="19" l="1"/>
  <c r="A964" i="22"/>
  <c r="A941" i="23"/>
  <c r="A907" i="23"/>
  <c r="A916" i="23"/>
  <c r="A939" i="22"/>
  <c r="A917" i="19"/>
  <c r="A930" i="22"/>
  <c r="A908" i="19"/>
  <c r="A911" i="19"/>
  <c r="A933" i="22"/>
  <c r="A1162" i="19"/>
  <c r="A1184" i="22"/>
  <c r="A900" i="2"/>
  <c r="A937" i="23" l="1"/>
  <c r="A938" i="19"/>
  <c r="A960" i="22"/>
  <c r="A900" i="23"/>
  <c r="A909" i="23"/>
  <c r="A932" i="22"/>
  <c r="A910" i="19"/>
  <c r="A923" i="22"/>
  <c r="A901" i="19"/>
  <c r="A904" i="19"/>
  <c r="A926" i="22"/>
  <c r="A1161" i="19"/>
  <c r="A1183" i="22"/>
  <c r="A878" i="2"/>
  <c r="A921" i="23" l="1"/>
  <c r="A944" i="22"/>
  <c r="A922" i="19"/>
  <c r="A878" i="23"/>
  <c r="A887" i="23"/>
  <c r="A888" i="19"/>
  <c r="A910" i="22"/>
  <c r="A901" i="22"/>
  <c r="A879" i="19"/>
  <c r="A904" i="22"/>
  <c r="A882" i="19"/>
  <c r="A1160" i="19"/>
  <c r="A1182" i="22"/>
  <c r="A1079" i="22"/>
  <c r="A1057" i="19"/>
  <c r="A877" i="2"/>
  <c r="A920" i="23" l="1"/>
  <c r="A921" i="19"/>
  <c r="A943" i="22"/>
  <c r="A886" i="23"/>
  <c r="A909" i="22"/>
  <c r="A887" i="19"/>
  <c r="A903" i="22"/>
  <c r="A881" i="19"/>
  <c r="A1159" i="19"/>
  <c r="A1181" i="22"/>
  <c r="A1078" i="22"/>
  <c r="A1056" i="19"/>
  <c r="A880" i="19" l="1"/>
  <c r="A902" i="22"/>
  <c r="A1158" i="19"/>
  <c r="A1180" i="22"/>
  <c r="A1077" i="22"/>
  <c r="A1055" i="19"/>
  <c r="A857" i="23" l="1"/>
  <c r="A880" i="22"/>
  <c r="A858" i="19"/>
  <c r="A850" i="19"/>
  <c r="A872" i="22"/>
  <c r="A1176" i="22"/>
  <c r="A1154" i="19"/>
  <c r="A1063" i="22"/>
  <c r="A1041" i="19"/>
  <c r="A838" i="2"/>
  <c r="A838" i="23" l="1"/>
  <c r="A850" i="23"/>
  <c r="A861" i="22"/>
  <c r="A839" i="19"/>
  <c r="A1153" i="19"/>
  <c r="A1175" i="22"/>
  <c r="A1059" i="22"/>
  <c r="A1037" i="19"/>
  <c r="A828" i="2"/>
  <c r="A877" i="23" s="1"/>
  <c r="A828" i="23" l="1"/>
  <c r="A840" i="23"/>
  <c r="A841" i="19"/>
  <c r="A863" i="22"/>
  <c r="A851" i="22"/>
  <c r="A829" i="19"/>
  <c r="A855" i="22"/>
  <c r="A833" i="19"/>
  <c r="A1054" i="22"/>
  <c r="A1032" i="19"/>
  <c r="A839" i="23" l="1"/>
  <c r="A862" i="22"/>
  <c r="A840" i="19"/>
  <c r="A1053" i="22"/>
  <c r="A1031" i="19"/>
  <c r="A822" i="2"/>
  <c r="A873" i="23" l="1"/>
  <c r="A896" i="22"/>
  <c r="A874" i="19"/>
  <c r="A834" i="23"/>
  <c r="A1172" i="22"/>
  <c r="A1150" i="19"/>
  <c r="A812" i="2"/>
  <c r="A866" i="23" l="1"/>
  <c r="A889" i="22"/>
  <c r="A867" i="19"/>
  <c r="A812" i="23"/>
  <c r="A824" i="23"/>
  <c r="A825" i="19"/>
  <c r="A847" i="22"/>
  <c r="A813" i="19"/>
  <c r="A835" i="22"/>
  <c r="A839" i="22"/>
  <c r="A817" i="19"/>
  <c r="A1046" i="22"/>
  <c r="A1024" i="19"/>
  <c r="A811" i="2"/>
  <c r="A865" i="23" l="1"/>
  <c r="A888" i="22"/>
  <c r="A866" i="19"/>
  <c r="A811" i="23"/>
  <c r="A823" i="23"/>
  <c r="A1148" i="19"/>
  <c r="A1170" i="22"/>
  <c r="A1045" i="22"/>
  <c r="A1023" i="19"/>
  <c r="A837" i="22" l="1"/>
  <c r="A815" i="19"/>
  <c r="A794" i="23" l="1"/>
  <c r="A795" i="19"/>
  <c r="A817" i="22"/>
  <c r="A815" i="23"/>
  <c r="A828" i="22"/>
  <c r="A806" i="19"/>
  <c r="A1016" i="19"/>
  <c r="A1038" i="22"/>
  <c r="A1142" i="19"/>
  <c r="A1164" i="22"/>
  <c r="A1165" i="22"/>
  <c r="A1143" i="19"/>
  <c r="A1005" i="19"/>
  <c r="A1027" i="22"/>
  <c r="A785" i="23" l="1"/>
  <c r="A798" i="22"/>
  <c r="A776" i="19"/>
  <c r="A1141" i="19"/>
  <c r="A1163" i="22"/>
  <c r="A1000" i="19"/>
  <c r="A1022" i="22"/>
  <c r="A784" i="23" l="1"/>
  <c r="A785" i="19"/>
  <c r="A807" i="22"/>
  <c r="A775" i="19"/>
  <c r="A797" i="22"/>
  <c r="A1140" i="19"/>
  <c r="A1162" i="22"/>
  <c r="A999" i="19"/>
  <c r="A1021" i="22"/>
  <c r="A768" i="19" l="1"/>
  <c r="A790" i="22"/>
  <c r="A1139" i="19"/>
  <c r="A1161" i="22"/>
  <c r="A995" i="19"/>
  <c r="A1017" i="22"/>
  <c r="A753" i="19" l="1"/>
  <c r="A775" i="22"/>
  <c r="A1138" i="19"/>
  <c r="A1160" i="22"/>
  <c r="A989" i="19"/>
  <c r="A1011" i="22"/>
  <c r="A753" i="23" l="1"/>
  <c r="A754" i="19"/>
  <c r="A776" i="22"/>
  <c r="A744" i="19"/>
  <c r="A766" i="22"/>
  <c r="A1137" i="19"/>
  <c r="A1159" i="22"/>
  <c r="A1007" i="22"/>
  <c r="A985" i="19"/>
  <c r="A729" i="23" l="1"/>
  <c r="A752" i="22"/>
  <c r="A730" i="19"/>
  <c r="A996" i="22"/>
  <c r="A974" i="19"/>
  <c r="A728" i="23" l="1"/>
  <c r="A751" i="22"/>
  <c r="A729" i="19"/>
  <c r="A719" i="19"/>
  <c r="A741" i="22"/>
  <c r="A973" i="19"/>
  <c r="A995" i="22"/>
  <c r="A723" i="23" l="1"/>
  <c r="A724" i="19"/>
  <c r="A746" i="22"/>
  <c r="A1134" i="19"/>
  <c r="A1156" i="22"/>
  <c r="A970" i="19"/>
  <c r="A992" i="22"/>
  <c r="A712" i="23" l="1"/>
  <c r="A713" i="19"/>
  <c r="A735" i="22"/>
  <c r="A725" i="22"/>
  <c r="A703" i="19"/>
  <c r="A1133" i="19"/>
  <c r="A1155" i="22"/>
  <c r="A988" i="22"/>
  <c r="A966" i="19"/>
  <c r="A711" i="23" l="1"/>
  <c r="A734" i="22"/>
  <c r="A712" i="19"/>
  <c r="A702" i="19"/>
  <c r="A724" i="22"/>
  <c r="A987" i="22"/>
  <c r="A965" i="19"/>
  <c r="A701" i="19" l="1"/>
  <c r="A723" i="22"/>
  <c r="A986" i="22"/>
  <c r="A964" i="19"/>
  <c r="A1149" i="22" l="1"/>
  <c r="A1127" i="19"/>
  <c r="A976" i="22"/>
  <c r="A954" i="19"/>
  <c r="A690" i="23" l="1"/>
  <c r="A1126" i="19"/>
  <c r="A1148" i="22"/>
  <c r="A975" i="22"/>
  <c r="A953" i="19"/>
  <c r="A681" i="23" l="1"/>
  <c r="A670" i="19"/>
  <c r="A692" i="22"/>
  <c r="A1147" i="22"/>
  <c r="A1125" i="19"/>
  <c r="A970" i="22"/>
  <c r="A948" i="19"/>
  <c r="A661" i="23" l="1"/>
  <c r="A1146" i="22"/>
  <c r="A1124" i="19"/>
  <c r="A939" i="19"/>
  <c r="A961" i="22"/>
  <c r="A649" i="23" l="1"/>
  <c r="A650" i="19"/>
  <c r="A672" i="22"/>
  <c r="A638" i="19"/>
  <c r="A660" i="22"/>
  <c r="A1145" i="22"/>
  <c r="A1123" i="19"/>
  <c r="A955" i="22"/>
  <c r="A933" i="19"/>
  <c r="A635" i="23" l="1"/>
  <c r="A636" i="19"/>
  <c r="A658" i="22"/>
  <c r="A646" i="22"/>
  <c r="A624" i="19"/>
  <c r="A1144" i="22"/>
  <c r="A1122" i="19"/>
  <c r="A948" i="22"/>
  <c r="A926" i="19"/>
  <c r="A590" i="23" l="1"/>
  <c r="A613" i="22"/>
  <c r="A591" i="19"/>
  <c r="A601" i="22"/>
  <c r="A579" i="19"/>
  <c r="A1143" i="22"/>
  <c r="A1121" i="19"/>
  <c r="A928" i="22"/>
  <c r="A906" i="19"/>
  <c r="A531" i="23" l="1"/>
  <c r="A554" i="22"/>
  <c r="A532" i="19"/>
  <c r="A520" i="19"/>
  <c r="A542" i="22"/>
  <c r="A1142" i="22"/>
  <c r="A1120" i="19"/>
  <c r="A878" i="19"/>
  <c r="A900" i="22"/>
  <c r="A510" i="23" l="1"/>
  <c r="A533" i="22"/>
  <c r="A511" i="19"/>
  <c r="A499" i="19"/>
  <c r="A521" i="22"/>
  <c r="A1119" i="19"/>
  <c r="A1141" i="22"/>
  <c r="A869" i="19"/>
  <c r="A891" i="22"/>
  <c r="A493" i="23" l="1"/>
  <c r="A516" i="22"/>
  <c r="A494" i="19"/>
  <c r="A504" i="22"/>
  <c r="A482" i="19"/>
  <c r="A481" i="19" l="1"/>
  <c r="A503" i="22"/>
  <c r="A1117" i="19"/>
  <c r="A1139" i="22"/>
  <c r="A882" i="22"/>
  <c r="A860" i="19"/>
  <c r="A483" i="23" l="1"/>
  <c r="A506" i="22"/>
  <c r="A484" i="19"/>
  <c r="A494" i="22"/>
  <c r="A472" i="19"/>
  <c r="A1138" i="22"/>
  <c r="A1116" i="19"/>
  <c r="A877" i="22"/>
  <c r="A855" i="19"/>
  <c r="A478" i="23" l="1"/>
  <c r="A501" i="22"/>
  <c r="A479" i="19"/>
  <c r="A489" i="22"/>
  <c r="A467" i="19"/>
  <c r="A1115" i="19"/>
  <c r="A1137" i="22"/>
  <c r="A852" i="19"/>
  <c r="A874" i="22"/>
  <c r="A477" i="23" l="1"/>
  <c r="A500" i="22"/>
  <c r="A478" i="19"/>
  <c r="A1114" i="19"/>
  <c r="A1136" i="22"/>
  <c r="A873" i="22"/>
  <c r="A851" i="19"/>
  <c r="A472" i="23" l="1"/>
  <c r="A495" i="22"/>
  <c r="A473" i="19"/>
  <c r="A870" i="22"/>
  <c r="A848" i="19"/>
  <c r="A470" i="22" l="1"/>
  <c r="A448" i="19"/>
  <c r="A1112" i="19"/>
  <c r="A1134" i="22"/>
  <c r="A866" i="22"/>
  <c r="A844" i="19"/>
  <c r="A458" i="23" l="1"/>
  <c r="A481" i="22"/>
  <c r="A459" i="19"/>
  <c r="A469" i="22"/>
  <c r="A447" i="19"/>
  <c r="A1133" i="22"/>
  <c r="A1111" i="19"/>
  <c r="A865" i="22"/>
  <c r="A843" i="19"/>
  <c r="A446" i="19" l="1"/>
  <c r="A468" i="22"/>
  <c r="A1110" i="19"/>
  <c r="A1132" i="22"/>
  <c r="A864" i="22"/>
  <c r="A842" i="19"/>
  <c r="A427" i="2"/>
  <c r="A545" i="23" l="1"/>
  <c r="A568" i="22"/>
  <c r="A546" i="19"/>
  <c r="A427" i="23"/>
  <c r="A448" i="23"/>
  <c r="A471" i="22"/>
  <c r="A449" i="19"/>
  <c r="A450" i="22"/>
  <c r="A428" i="19"/>
  <c r="A435" i="19"/>
  <c r="A457" i="22"/>
  <c r="A1106" i="19"/>
  <c r="A1128" i="22"/>
  <c r="A835" i="19"/>
  <c r="A857" i="22"/>
  <c r="A412" i="2"/>
  <c r="A530" i="23" l="1"/>
  <c r="A531" i="19"/>
  <c r="A553" i="22"/>
  <c r="A412" i="23"/>
  <c r="A433" i="23"/>
  <c r="A456" i="22"/>
  <c r="A434" i="19"/>
  <c r="A420" i="19"/>
  <c r="A442" i="22"/>
  <c r="A1127" i="22"/>
  <c r="A1105" i="19"/>
  <c r="A405" i="2"/>
  <c r="A827" i="19"/>
  <c r="A849" i="22"/>
  <c r="A523" i="23" l="1"/>
  <c r="A524" i="19"/>
  <c r="A546" i="22"/>
  <c r="A426" i="23"/>
  <c r="A427" i="19"/>
  <c r="A449" i="22"/>
  <c r="A435" i="22"/>
  <c r="A413" i="19"/>
  <c r="A1104" i="19"/>
  <c r="A1126" i="22"/>
  <c r="A846" i="22"/>
  <c r="A824" i="19"/>
  <c r="A404" i="2"/>
  <c r="A522" i="23" l="1"/>
  <c r="A523" i="19"/>
  <c r="A545" i="22"/>
  <c r="A404" i="23"/>
  <c r="A425" i="23"/>
  <c r="A448" i="22"/>
  <c r="A426" i="19"/>
  <c r="A405" i="19"/>
  <c r="A427" i="22"/>
  <c r="A434" i="22"/>
  <c r="A412" i="19"/>
  <c r="A1125" i="22"/>
  <c r="A1103" i="19"/>
  <c r="A399" i="2"/>
  <c r="A517" i="23" l="1"/>
  <c r="A518" i="19"/>
  <c r="A540" i="22"/>
  <c r="A399" i="23"/>
  <c r="A420" i="23"/>
  <c r="A421" i="19"/>
  <c r="A443" i="22"/>
  <c r="A1102" i="19"/>
  <c r="A1124" i="22"/>
  <c r="A842" i="22"/>
  <c r="A820" i="19"/>
  <c r="A392" i="2"/>
  <c r="A413" i="23" l="1"/>
  <c r="A414" i="19"/>
  <c r="A436" i="22"/>
  <c r="A400" i="19"/>
  <c r="A392" i="23"/>
  <c r="A1101" i="19"/>
  <c r="A1123" i="22"/>
  <c r="A422" i="22"/>
  <c r="A385" i="2"/>
  <c r="A838" i="22"/>
  <c r="A816" i="19"/>
  <c r="A509" i="23" l="1"/>
  <c r="A532" i="22"/>
  <c r="A510" i="19"/>
  <c r="A385" i="23"/>
  <c r="A408" i="22"/>
  <c r="A386" i="19"/>
  <c r="A393" i="19"/>
  <c r="A415" i="22"/>
  <c r="A384" i="2"/>
  <c r="A834" i="22"/>
  <c r="A812" i="19"/>
  <c r="A508" i="23" l="1"/>
  <c r="A531" i="22"/>
  <c r="A509" i="19"/>
  <c r="A384" i="23"/>
  <c r="A405" i="23"/>
  <c r="A406" i="19"/>
  <c r="A428" i="22"/>
  <c r="A385" i="19"/>
  <c r="A407" i="22"/>
  <c r="A392" i="19"/>
  <c r="A414" i="22"/>
  <c r="A1099" i="19"/>
  <c r="A1121" i="22"/>
  <c r="A337" i="2"/>
  <c r="A469" i="23" l="1"/>
  <c r="A492" i="22"/>
  <c r="A470" i="19"/>
  <c r="A337" i="23"/>
  <c r="A358" i="23"/>
  <c r="A381" i="22"/>
  <c r="A359" i="19"/>
  <c r="A338" i="19"/>
  <c r="A360" i="22"/>
  <c r="A367" i="22"/>
  <c r="A345" i="19"/>
  <c r="A1120" i="22"/>
  <c r="A1098" i="19"/>
  <c r="A327" i="2"/>
  <c r="A461" i="23" l="1"/>
  <c r="A484" i="22"/>
  <c r="A462" i="19"/>
  <c r="A327" i="23"/>
  <c r="A348" i="23"/>
  <c r="A349" i="19"/>
  <c r="A371" i="22"/>
  <c r="A350" i="22"/>
  <c r="A328" i="19"/>
  <c r="A335" i="19"/>
  <c r="A357" i="22"/>
  <c r="A1097" i="19"/>
  <c r="A1119" i="22"/>
  <c r="A786" i="19"/>
  <c r="A808" i="22"/>
  <c r="A317" i="2"/>
  <c r="A453" i="23" l="1"/>
  <c r="A454" i="19"/>
  <c r="A476" i="22"/>
  <c r="A317" i="23"/>
  <c r="A338" i="23"/>
  <c r="A361" i="22"/>
  <c r="A339" i="19"/>
  <c r="A340" i="22"/>
  <c r="A318" i="19"/>
  <c r="A325" i="19"/>
  <c r="A347" i="22"/>
  <c r="A1118" i="22"/>
  <c r="A1096" i="19"/>
  <c r="A803" i="22"/>
  <c r="A781" i="19"/>
  <c r="A271" i="2"/>
  <c r="A410" i="23" l="1"/>
  <c r="A433" i="22"/>
  <c r="A411" i="19"/>
  <c r="A271" i="23"/>
  <c r="A292" i="23"/>
  <c r="A315" i="22"/>
  <c r="A293" i="19"/>
  <c r="A294" i="22"/>
  <c r="A272" i="19"/>
  <c r="A279" i="19"/>
  <c r="A301" i="22"/>
  <c r="A1117" i="22"/>
  <c r="A1095" i="19"/>
  <c r="A270" i="2"/>
  <c r="A409" i="23" l="1"/>
  <c r="A432" i="22"/>
  <c r="A410" i="19"/>
  <c r="A270" i="23"/>
  <c r="A291" i="23"/>
  <c r="A314" i="22"/>
  <c r="A292" i="19"/>
  <c r="A293" i="22"/>
  <c r="A271" i="19"/>
  <c r="A300" i="22"/>
  <c r="A278" i="19"/>
  <c r="A1116" i="22"/>
  <c r="A1094" i="19"/>
  <c r="A762" i="19"/>
  <c r="A784" i="22"/>
  <c r="A267" i="2"/>
  <c r="A406" i="23" l="1"/>
  <c r="A429" i="22"/>
  <c r="A407" i="19"/>
  <c r="A267" i="23"/>
  <c r="A288" i="23"/>
  <c r="A289" i="19"/>
  <c r="A311" i="22"/>
  <c r="A268" i="19"/>
  <c r="A290" i="22"/>
  <c r="A297" i="22"/>
  <c r="A275" i="19"/>
  <c r="A1093" i="19"/>
  <c r="A1115" i="22"/>
  <c r="A782" i="22"/>
  <c r="A760" i="19"/>
  <c r="A242" i="2"/>
  <c r="A381" i="23" l="1"/>
  <c r="A382" i="19"/>
  <c r="A404" i="22"/>
  <c r="A242" i="23"/>
  <c r="A263" i="23"/>
  <c r="A264" i="19"/>
  <c r="A286" i="22"/>
  <c r="A272" i="22"/>
  <c r="A250" i="19"/>
  <c r="A235" i="2"/>
  <c r="A374" i="23" l="1"/>
  <c r="A375" i="19"/>
  <c r="A397" i="22"/>
  <c r="A256" i="23"/>
  <c r="A279" i="22"/>
  <c r="A257" i="19"/>
  <c r="A243" i="19"/>
  <c r="A265" i="22"/>
  <c r="A746" i="19"/>
  <c r="A768" i="22"/>
  <c r="A202" i="2"/>
  <c r="A341" i="23" l="1"/>
  <c r="A342" i="19"/>
  <c r="A364" i="22"/>
  <c r="A202" i="23"/>
  <c r="A223" i="23"/>
  <c r="A246" i="22"/>
  <c r="A224" i="19"/>
  <c r="A225" i="22"/>
  <c r="A203" i="19"/>
  <c r="A1090" i="19"/>
  <c r="A1112" i="22"/>
  <c r="A734" i="19"/>
  <c r="A756" i="22"/>
  <c r="A189" i="2"/>
  <c r="A330" i="23" l="1"/>
  <c r="A353" i="22"/>
  <c r="A331" i="19"/>
  <c r="A189" i="23"/>
  <c r="A210" i="23"/>
  <c r="A233" i="22"/>
  <c r="A211" i="19"/>
  <c r="A190" i="19"/>
  <c r="A212" i="22"/>
  <c r="A219" i="22"/>
  <c r="A197" i="19"/>
  <c r="A1111" i="22"/>
  <c r="A1089" i="19"/>
  <c r="A749" i="22"/>
  <c r="A727" i="19"/>
  <c r="A188" i="2"/>
  <c r="A329" i="23" l="1"/>
  <c r="A352" i="22"/>
  <c r="A330" i="19"/>
  <c r="A188" i="23"/>
  <c r="A209" i="23"/>
  <c r="A232" i="22"/>
  <c r="A210" i="19"/>
  <c r="A189" i="19"/>
  <c r="A211" i="22"/>
  <c r="A196" i="19"/>
  <c r="A218" i="22"/>
  <c r="A1110" i="22"/>
  <c r="A1088" i="19"/>
  <c r="A726" i="19"/>
  <c r="A748" i="22"/>
  <c r="A177" i="2"/>
  <c r="A318" i="23" l="1"/>
  <c r="A341" i="22"/>
  <c r="A319" i="19"/>
  <c r="A177" i="23"/>
  <c r="A198" i="23"/>
  <c r="A199" i="19"/>
  <c r="A221" i="22"/>
  <c r="A200" i="22"/>
  <c r="A178" i="19"/>
  <c r="A185" i="19"/>
  <c r="A207" i="22"/>
  <c r="A1109" i="22"/>
  <c r="A1087" i="19"/>
  <c r="A171" i="2"/>
  <c r="A742" i="22"/>
  <c r="A720" i="19"/>
  <c r="A314" i="23" l="1"/>
  <c r="A315" i="19"/>
  <c r="A337" i="22"/>
  <c r="A192" i="23"/>
  <c r="A215" i="22"/>
  <c r="A193" i="19"/>
  <c r="A1108" i="22"/>
  <c r="A1086" i="19"/>
  <c r="A739" i="22"/>
  <c r="A717" i="19"/>
  <c r="A150" i="2"/>
  <c r="A150" i="23" l="1"/>
  <c r="A296" i="23"/>
  <c r="A319" i="22"/>
  <c r="A297" i="19"/>
  <c r="A173" i="22"/>
  <c r="A151" i="19"/>
  <c r="A158" i="19"/>
  <c r="A180" i="22"/>
  <c r="A1085" i="19"/>
  <c r="A1107" i="22"/>
  <c r="A708" i="19"/>
  <c r="A730" i="22"/>
  <c r="A149" i="2"/>
  <c r="A295" i="23" l="1"/>
  <c r="A318" i="22"/>
  <c r="A296" i="19"/>
  <c r="A149" i="23"/>
  <c r="A150" i="19"/>
  <c r="A172" i="22"/>
  <c r="A179" i="22"/>
  <c r="A157" i="19"/>
  <c r="A1084" i="19"/>
  <c r="A1106" i="22"/>
  <c r="A707" i="19"/>
  <c r="A729" i="22"/>
  <c r="A156" i="19" l="1"/>
  <c r="A178" i="22"/>
  <c r="A706" i="19"/>
  <c r="A728" i="22"/>
  <c r="A154" i="23" l="1"/>
  <c r="A155" i="19"/>
  <c r="A177" i="22"/>
  <c r="A161" i="22"/>
  <c r="A139" i="19"/>
  <c r="A1101" i="22"/>
  <c r="A1079" i="19"/>
  <c r="A721" i="22"/>
  <c r="A699" i="19"/>
  <c r="A135" i="23" l="1"/>
  <c r="A136" i="19"/>
  <c r="A158" i="22"/>
  <c r="A120" i="19"/>
  <c r="A142" i="22"/>
  <c r="A1100" i="22"/>
  <c r="A1078" i="19"/>
  <c r="A713" i="22"/>
  <c r="A691" i="19"/>
  <c r="A132" i="23" l="1"/>
  <c r="A133" i="19"/>
  <c r="A155" i="22"/>
  <c r="A139" i="22"/>
  <c r="A117" i="19"/>
  <c r="A1099" i="22"/>
  <c r="A1077" i="19"/>
  <c r="A689" i="19"/>
  <c r="A711" i="22"/>
  <c r="A131" i="23" l="1"/>
  <c r="A154" i="22"/>
  <c r="A132" i="19"/>
  <c r="A116" i="19"/>
  <c r="A138" i="22"/>
  <c r="A1098" i="22"/>
  <c r="A1076" i="19"/>
  <c r="A688" i="19"/>
  <c r="A710" i="22"/>
  <c r="A123" i="23" l="1"/>
  <c r="A146" i="22"/>
  <c r="A124" i="19"/>
  <c r="A1075" i="19"/>
  <c r="A1097" i="22"/>
  <c r="A708" i="22"/>
  <c r="A686" i="19"/>
  <c r="A80" i="2"/>
  <c r="A235" i="23" l="1"/>
  <c r="A236" i="19"/>
  <c r="A258" i="22"/>
  <c r="A80" i="23"/>
  <c r="A104" i="23"/>
  <c r="A105" i="19"/>
  <c r="A127" i="22"/>
  <c r="A89" i="19"/>
  <c r="A81" i="19"/>
  <c r="A103" i="22"/>
  <c r="A1074" i="19"/>
  <c r="A1096" i="22"/>
  <c r="A111" i="22"/>
  <c r="A704" i="22"/>
  <c r="A682" i="19"/>
  <c r="A63" i="2"/>
  <c r="A218" i="23" l="1"/>
  <c r="A241" i="22"/>
  <c r="A219" i="19"/>
  <c r="A63" i="23"/>
  <c r="A87" i="23"/>
  <c r="A110" i="22"/>
  <c r="A88" i="19"/>
  <c r="A86" i="22"/>
  <c r="A64" i="19"/>
  <c r="A72" i="19"/>
  <c r="A94" i="22"/>
  <c r="A1073" i="19"/>
  <c r="A1095" i="22"/>
  <c r="A702" i="22"/>
  <c r="A680" i="19"/>
  <c r="A86" i="23" l="1"/>
  <c r="A87" i="19"/>
  <c r="A109" i="22"/>
  <c r="A71" i="19"/>
  <c r="A93" i="22"/>
  <c r="A1072" i="19"/>
  <c r="A1094" i="22"/>
  <c r="A701" i="22"/>
  <c r="A679" i="19"/>
  <c r="A40" i="23" l="1"/>
  <c r="A41" i="19"/>
  <c r="A63" i="22"/>
  <c r="A25" i="19"/>
  <c r="A47" i="22"/>
  <c r="A1093" i="22"/>
  <c r="A1071" i="19"/>
  <c r="A693" i="22"/>
  <c r="A671" i="19"/>
  <c r="A30" i="23" l="1"/>
  <c r="A53" i="22"/>
  <c r="A31" i="19"/>
  <c r="A37" i="22"/>
  <c r="A15" i="19"/>
  <c r="A16" i="19"/>
  <c r="A38" i="22"/>
  <c r="A662" i="19"/>
  <c r="A684" i="22"/>
  <c r="A1063" i="19"/>
  <c r="A1085" i="22"/>
  <c r="A1086" i="22"/>
  <c r="A1064" i="19"/>
  <c r="A661" i="19"/>
  <c r="A683" i="22"/>
  <c r="A36" i="22" l="1"/>
  <c r="A14" i="19"/>
  <c r="A1062" i="19"/>
  <c r="A1084" i="22"/>
  <c r="A660" i="19"/>
  <c r="A682" i="22"/>
  <c r="A681" i="22" l="1"/>
  <c r="A659" i="19"/>
  <c r="A13" i="19" l="1"/>
  <c r="A1200" i="19"/>
  <c r="A1222" i="22"/>
  <c r="A1148" i="2"/>
  <c r="A35" i="22"/>
  <c r="A1061" i="19"/>
  <c r="A1083" i="22"/>
  <c r="A658" i="19"/>
  <c r="A680" i="22"/>
  <c r="A1148" i="23" l="1"/>
  <c r="A1151" i="23"/>
  <c r="A1144" i="2"/>
  <c r="A1152" i="19"/>
  <c r="A1174" i="22"/>
  <c r="A34" i="22"/>
  <c r="A1149" i="19"/>
  <c r="A1171" i="22"/>
  <c r="A12" i="19"/>
  <c r="A1060" i="19"/>
  <c r="A1082" i="22"/>
  <c r="A679" i="22"/>
  <c r="A657" i="19"/>
  <c r="A1145" i="19" l="1"/>
  <c r="A1146" i="23"/>
  <c r="A1131" i="2"/>
  <c r="A1169" i="22"/>
  <c r="A1147" i="19"/>
  <c r="A1167" i="22"/>
  <c r="A1144" i="23"/>
  <c r="A1150" i="23"/>
  <c r="A1151" i="19"/>
  <c r="A1173" i="22"/>
  <c r="A33" i="22"/>
  <c r="A1044" i="22"/>
  <c r="A1022" i="19"/>
  <c r="A11" i="19"/>
  <c r="A1081" i="22"/>
  <c r="A1059" i="19"/>
  <c r="A656" i="19"/>
  <c r="A678" i="22"/>
  <c r="A1131" i="23" l="1"/>
  <c r="A1132" i="19"/>
  <c r="A1154" i="22"/>
  <c r="A1135" i="23"/>
  <c r="A1130" i="2"/>
  <c r="A1158" i="22"/>
  <c r="A1136" i="19"/>
  <c r="A885" i="23"/>
  <c r="A872" i="2"/>
  <c r="A908" i="22"/>
  <c r="A886" i="19"/>
  <c r="A10" i="19"/>
  <c r="A32" i="22"/>
  <c r="A1080" i="22"/>
  <c r="A1058" i="19"/>
  <c r="A677" i="22"/>
  <c r="A655" i="19"/>
  <c r="A1130" i="23" l="1"/>
  <c r="A1131" i="19"/>
  <c r="A1153" i="22"/>
  <c r="A873" i="19"/>
  <c r="A915" i="23"/>
  <c r="A938" i="22"/>
  <c r="A916" i="19"/>
  <c r="A845" i="2"/>
  <c r="A1134" i="23"/>
  <c r="A1112" i="2"/>
  <c r="A1157" i="22"/>
  <c r="A1135" i="19"/>
  <c r="A895" i="22"/>
  <c r="A806" i="2"/>
  <c r="A807" i="19" s="1"/>
  <c r="A822" i="23"/>
  <c r="A845" i="22"/>
  <c r="A823" i="19"/>
  <c r="A872" i="23"/>
  <c r="A884" i="23"/>
  <c r="A907" i="22"/>
  <c r="A885" i="19"/>
  <c r="A31" i="22"/>
  <c r="A9" i="19"/>
  <c r="A676" i="22"/>
  <c r="A654" i="19"/>
  <c r="A829" i="22" l="1"/>
  <c r="A1112" i="23"/>
  <c r="A1135" i="22"/>
  <c r="A1113" i="19"/>
  <c r="A845" i="23"/>
  <c r="A846" i="19"/>
  <c r="A868" i="22"/>
  <c r="A827" i="2"/>
  <c r="A864" i="23"/>
  <c r="A887" i="22"/>
  <c r="A865" i="19"/>
  <c r="A1117" i="23"/>
  <c r="A1099" i="2"/>
  <c r="A1118" i="19"/>
  <c r="A1140" i="22"/>
  <c r="A860" i="23"/>
  <c r="A800" i="2"/>
  <c r="A861" i="19"/>
  <c r="A883" i="22"/>
  <c r="A892" i="23"/>
  <c r="A915" i="22"/>
  <c r="A893" i="19"/>
  <c r="A806" i="23"/>
  <c r="A821" i="23"/>
  <c r="A844" i="22"/>
  <c r="A822" i="19"/>
  <c r="A710" i="23"/>
  <c r="A691" i="2"/>
  <c r="A733" i="22"/>
  <c r="A711" i="19"/>
  <c r="A675" i="22"/>
  <c r="A653" i="19"/>
  <c r="A827" i="23" l="1"/>
  <c r="A850" i="22"/>
  <c r="A828" i="19"/>
  <c r="A810" i="2"/>
  <c r="A800" i="23"/>
  <c r="A801" i="19"/>
  <c r="A823" i="22"/>
  <c r="A856" i="23"/>
  <c r="A879" i="22"/>
  <c r="A857" i="19"/>
  <c r="A779" i="2"/>
  <c r="A692" i="19"/>
  <c r="A773" i="23"/>
  <c r="A796" i="22"/>
  <c r="A774" i="19"/>
  <c r="A673" i="2"/>
  <c r="A1107" i="23"/>
  <c r="A1108" i="19"/>
  <c r="A1130" i="22"/>
  <c r="A1090" i="2"/>
  <c r="A714" i="22"/>
  <c r="A457" i="23"/>
  <c r="A435" i="2"/>
  <c r="A480" i="22"/>
  <c r="A458" i="19"/>
  <c r="A691" i="23"/>
  <c r="A652" i="19"/>
  <c r="A674" i="22"/>
  <c r="A1090" i="23" l="1"/>
  <c r="A1113" i="22"/>
  <c r="A1091" i="19"/>
  <c r="A696" i="22"/>
  <c r="A674" i="19"/>
  <c r="A1099" i="23"/>
  <c r="A1082" i="2"/>
  <c r="A1122" i="22"/>
  <c r="A1100" i="19"/>
  <c r="A844" i="23"/>
  <c r="A867" i="22"/>
  <c r="A845" i="19"/>
  <c r="A770" i="2"/>
  <c r="A673" i="23"/>
  <c r="A756" i="23"/>
  <c r="A779" i="22"/>
  <c r="A757" i="19"/>
  <c r="A672" i="2"/>
  <c r="A436" i="19"/>
  <c r="A553" i="23"/>
  <c r="A576" i="22"/>
  <c r="A554" i="19"/>
  <c r="A148" i="2"/>
  <c r="A148" i="23" s="1"/>
  <c r="A458" i="22"/>
  <c r="A435" i="23"/>
  <c r="A456" i="23"/>
  <c r="A479" i="22"/>
  <c r="A457" i="19"/>
  <c r="A144" i="2"/>
  <c r="A171" i="22" l="1"/>
  <c r="A770" i="23"/>
  <c r="A771" i="19"/>
  <c r="A793" i="22"/>
  <c r="A1082" i="23"/>
  <c r="A1105" i="22"/>
  <c r="A1083" i="19"/>
  <c r="A672" i="23"/>
  <c r="A695" i="22"/>
  <c r="A673" i="19"/>
  <c r="A755" i="23"/>
  <c r="A756" i="19"/>
  <c r="A778" i="22"/>
  <c r="A663" i="2"/>
  <c r="A149" i="19"/>
  <c r="A294" i="23"/>
  <c r="A317" i="22"/>
  <c r="A295" i="19"/>
  <c r="A167" i="22"/>
  <c r="A290" i="23"/>
  <c r="A313" i="22"/>
  <c r="A291" i="19"/>
  <c r="A130" i="2"/>
  <c r="A837" i="23"/>
  <c r="A838" i="19"/>
  <c r="A860" i="22"/>
  <c r="A769" i="2"/>
  <c r="A1091" i="23"/>
  <c r="A1067" i="2"/>
  <c r="A1114" i="22"/>
  <c r="A1092" i="19"/>
  <c r="A145" i="19"/>
  <c r="A144" i="23"/>
  <c r="A168" i="23"/>
  <c r="A169" i="19"/>
  <c r="A191" i="22"/>
  <c r="A663" i="23" l="1"/>
  <c r="A686" i="22"/>
  <c r="A664" i="19"/>
  <c r="A769" i="23"/>
  <c r="A792" i="22"/>
  <c r="A770" i="19"/>
  <c r="A130" i="23"/>
  <c r="A153" i="22"/>
  <c r="A131" i="19"/>
  <c r="A1067" i="23"/>
  <c r="A1090" i="22"/>
  <c r="A1068" i="19"/>
  <c r="A1081" i="23"/>
  <c r="A1082" i="19"/>
  <c r="A1104" i="22"/>
  <c r="A1066" i="2"/>
  <c r="A279" i="23"/>
  <c r="A302" i="22"/>
  <c r="A280" i="19"/>
  <c r="A111" i="2"/>
  <c r="A748" i="23"/>
  <c r="A643" i="2"/>
  <c r="A771" i="22"/>
  <c r="A749" i="19"/>
  <c r="A836" i="23"/>
  <c r="A859" i="22"/>
  <c r="A837" i="19"/>
  <c r="A762" i="2"/>
  <c r="A29" i="23"/>
  <c r="A30" i="19"/>
  <c r="A52" i="22"/>
  <c r="A111" i="23" l="1"/>
  <c r="A134" i="22"/>
  <c r="A112" i="19"/>
  <c r="A762" i="23"/>
  <c r="A763" i="19"/>
  <c r="A785" i="22"/>
  <c r="A643" i="23"/>
  <c r="A644" i="19"/>
  <c r="A666" i="22"/>
  <c r="A1066" i="23"/>
  <c r="A1067" i="19"/>
  <c r="A1089" i="22"/>
  <c r="A730" i="23"/>
  <c r="A731" i="19"/>
  <c r="A753" i="22"/>
  <c r="A631" i="2"/>
  <c r="A264" i="23"/>
  <c r="A287" i="22"/>
  <c r="A265" i="19"/>
  <c r="A108" i="2"/>
  <c r="A1080" i="23"/>
  <c r="A1103" i="22"/>
  <c r="A1081" i="19"/>
  <c r="A1027" i="2"/>
  <c r="A831" i="23"/>
  <c r="A832" i="19"/>
  <c r="A854" i="22"/>
  <c r="A747" i="2"/>
  <c r="A748" i="19" l="1"/>
  <c r="A770" i="22"/>
  <c r="A108" i="23"/>
  <c r="A131" i="22"/>
  <c r="A109" i="19"/>
  <c r="A1027" i="23"/>
  <c r="A1028" i="19"/>
  <c r="A1050" i="22"/>
  <c r="A631" i="23"/>
  <c r="A632" i="19"/>
  <c r="A654" i="22"/>
  <c r="A720" i="23"/>
  <c r="A743" i="22"/>
  <c r="A721" i="19"/>
  <c r="A617" i="2"/>
  <c r="A1049" i="23"/>
  <c r="A1072" i="22"/>
  <c r="A1050" i="19"/>
  <c r="A1026" i="2"/>
  <c r="A262" i="23"/>
  <c r="A285" i="22"/>
  <c r="A263" i="19"/>
  <c r="A107" i="2"/>
  <c r="A747" i="23"/>
  <c r="A818" i="23"/>
  <c r="A841" i="22"/>
  <c r="A819" i="19"/>
  <c r="A738" i="2"/>
  <c r="A107" i="23" l="1"/>
  <c r="A130" i="22"/>
  <c r="A108" i="19"/>
  <c r="A738" i="23"/>
  <c r="A739" i="19"/>
  <c r="A761" i="22"/>
  <c r="A1026" i="23"/>
  <c r="A1027" i="19"/>
  <c r="A1049" i="22"/>
  <c r="A617" i="23"/>
  <c r="A618" i="19"/>
  <c r="A640" i="22"/>
  <c r="A261" i="23"/>
  <c r="A262" i="19"/>
  <c r="A284" i="22"/>
  <c r="A99" i="2"/>
  <c r="A572" i="2"/>
  <c r="A709" i="23"/>
  <c r="A732" i="22"/>
  <c r="A710" i="19"/>
  <c r="A1048" i="23"/>
  <c r="A1049" i="19"/>
  <c r="A1071" i="22"/>
  <c r="A1025" i="2"/>
  <c r="A876" i="2"/>
  <c r="A714" i="2"/>
  <c r="A811" i="19"/>
  <c r="A810" i="23"/>
  <c r="A833" i="22"/>
  <c r="A1025" i="23" l="1"/>
  <c r="A1026" i="19"/>
  <c r="A1048" i="22"/>
  <c r="A714" i="23"/>
  <c r="A737" i="22"/>
  <c r="A715" i="19"/>
  <c r="A899" i="22"/>
  <c r="A877" i="19"/>
  <c r="A876" i="23"/>
  <c r="A122" i="22"/>
  <c r="A99" i="23"/>
  <c r="A100" i="19"/>
  <c r="A1047" i="23"/>
  <c r="A1070" i="22"/>
  <c r="A1048" i="19"/>
  <c r="A671" i="23"/>
  <c r="A694" i="22"/>
  <c r="A672" i="19"/>
  <c r="A513" i="2"/>
  <c r="A791" i="23"/>
  <c r="A792" i="19"/>
  <c r="A814" i="22"/>
  <c r="A713" i="2"/>
  <c r="A919" i="23"/>
  <c r="A942" i="22"/>
  <c r="A920" i="19"/>
  <c r="A254" i="23"/>
  <c r="A277" i="22"/>
  <c r="A255" i="19"/>
  <c r="A62" i="2"/>
  <c r="A713" i="23" l="1"/>
  <c r="A736" i="22"/>
  <c r="A714" i="19"/>
  <c r="A513" i="23"/>
  <c r="A536" i="22"/>
  <c r="A514" i="19"/>
  <c r="A62" i="23"/>
  <c r="A85" i="22"/>
  <c r="A63" i="19"/>
  <c r="A790" i="23"/>
  <c r="A708" i="2"/>
  <c r="A813" i="22"/>
  <c r="A791" i="19"/>
  <c r="A620" i="23"/>
  <c r="A643" i="22"/>
  <c r="A621" i="19"/>
  <c r="A492" i="2"/>
  <c r="A217" i="23"/>
  <c r="A240" i="22"/>
  <c r="A218" i="19"/>
  <c r="A16" i="2"/>
  <c r="A16" i="23" l="1"/>
  <c r="A39" i="22"/>
  <c r="A17" i="19"/>
  <c r="A515" i="22"/>
  <c r="A492" i="23"/>
  <c r="A493" i="19"/>
  <c r="A709" i="19"/>
  <c r="A708" i="23"/>
  <c r="A731" i="22"/>
  <c r="A178" i="23"/>
  <c r="A7" i="2"/>
  <c r="A179" i="19"/>
  <c r="A201" i="22"/>
  <c r="A600" i="23"/>
  <c r="A623" i="22"/>
  <c r="A601" i="19"/>
  <c r="A475" i="2"/>
  <c r="A787" i="23"/>
  <c r="A788" i="19"/>
  <c r="A810" i="22"/>
  <c r="A697" i="2"/>
  <c r="A7" i="23" l="1"/>
  <c r="A8" i="19"/>
  <c r="A30" i="22"/>
  <c r="A697" i="23"/>
  <c r="A698" i="19"/>
  <c r="A720" i="22"/>
  <c r="A475" i="23"/>
  <c r="A498" i="22"/>
  <c r="A476" i="19"/>
  <c r="A779" i="23"/>
  <c r="A802" i="22"/>
  <c r="A780" i="19"/>
  <c r="A696" i="2"/>
  <c r="A585" i="23"/>
  <c r="A586" i="19"/>
  <c r="A608" i="22"/>
  <c r="A474" i="2"/>
  <c r="A194" i="22"/>
  <c r="A171" i="23"/>
  <c r="A172" i="19"/>
  <c r="A6" i="2"/>
  <c r="A696" i="23" l="1"/>
  <c r="A697" i="19"/>
  <c r="A719" i="22"/>
  <c r="A6" i="23"/>
  <c r="A7" i="19"/>
  <c r="A29" i="22"/>
  <c r="A474" i="23"/>
  <c r="A497" i="22"/>
  <c r="A475" i="19"/>
  <c r="A170" i="23"/>
  <c r="A171" i="19"/>
  <c r="A193" i="22"/>
  <c r="A5" i="2"/>
  <c r="A584" i="23"/>
  <c r="A585" i="19"/>
  <c r="A607" i="22"/>
  <c r="A465" i="2"/>
  <c r="A778" i="23"/>
  <c r="A779" i="19"/>
  <c r="A801" i="22"/>
  <c r="A695" i="2"/>
  <c r="A28" i="22" l="1"/>
  <c r="A5" i="23"/>
  <c r="A718" i="22"/>
  <c r="A696" i="19"/>
  <c r="A695" i="23"/>
  <c r="A465" i="23"/>
  <c r="A466" i="19"/>
  <c r="A488" i="22"/>
  <c r="A777" i="23"/>
  <c r="A800" i="22"/>
  <c r="A778" i="19"/>
  <c r="A577" i="23"/>
  <c r="A600" i="22"/>
  <c r="A578" i="19"/>
  <c r="A460" i="2"/>
  <c r="A6" i="19"/>
  <c r="A192" i="22"/>
  <c r="A170" i="19"/>
  <c r="A169" i="23"/>
  <c r="A460" i="23" l="1"/>
  <c r="A483" i="22"/>
  <c r="A461" i="19"/>
  <c r="A573" i="23"/>
  <c r="A596" i="22"/>
  <c r="A574" i="19"/>
  <c r="A459" i="2"/>
  <c r="A459" i="23" l="1"/>
  <c r="A482" i="22"/>
  <c r="A460" i="19"/>
  <c r="A572" i="23"/>
  <c r="A595" i="22"/>
  <c r="A573" i="19"/>
  <c r="A454" i="2"/>
  <c r="A454" i="23" l="1"/>
  <c r="A455" i="19"/>
  <c r="A477" i="22"/>
  <c r="A569" i="23"/>
  <c r="A570" i="19"/>
  <c r="A592" i="22"/>
  <c r="A441" i="2"/>
  <c r="A441" i="23" l="1"/>
  <c r="A442" i="19"/>
  <c r="A464" i="22"/>
  <c r="A559" i="23"/>
  <c r="A582" i="22"/>
  <c r="A560" i="19"/>
  <c r="A440" i="2"/>
  <c r="A440" i="23" l="1"/>
  <c r="A441" i="19"/>
  <c r="A463" i="22"/>
  <c r="A558" i="23"/>
  <c r="A581" i="22"/>
  <c r="A559" i="19"/>
  <c r="A439" i="2"/>
  <c r="A462" i="22" l="1"/>
  <c r="A440" i="19"/>
  <c r="A439" i="23"/>
  <c r="A557" i="23"/>
  <c r="A580" i="22"/>
  <c r="A558" i="19"/>
</calcChain>
</file>

<file path=xl/sharedStrings.xml><?xml version="1.0" encoding="utf-8"?>
<sst xmlns="http://schemas.openxmlformats.org/spreadsheetml/2006/main" count="15309" uniqueCount="2487">
  <si>
    <t>L</t>
  </si>
  <si>
    <t>S</t>
  </si>
  <si>
    <t>Liegestellen</t>
  </si>
  <si>
    <t>Polycom / GSM</t>
  </si>
  <si>
    <t>Mängelbeschrieb: Es fehlt eine Schutzbauten- Dokumentation.</t>
  </si>
  <si>
    <t>Leichte Mängel</t>
  </si>
  <si>
    <t>Wesentliche Mängel</t>
  </si>
  <si>
    <t>Kritische Mängel</t>
  </si>
  <si>
    <t>Kontolllbereich</t>
  </si>
  <si>
    <t>2000 Baulicher Teil</t>
  </si>
  <si>
    <t>3000 Belüftung</t>
  </si>
  <si>
    <t>4000 Wasserversorgung</t>
  </si>
  <si>
    <t>5000 Abwasserbeseitigung</t>
  </si>
  <si>
    <t>7000 Uem und Telematik</t>
  </si>
  <si>
    <t>Sicherheits-mängel</t>
  </si>
  <si>
    <t>Total Mängel pro Gewichtung</t>
  </si>
  <si>
    <t>Info</t>
  </si>
  <si>
    <t>Funktion</t>
  </si>
  <si>
    <t>Organisation</t>
  </si>
  <si>
    <t>BABS</t>
  </si>
  <si>
    <t>Kanton</t>
  </si>
  <si>
    <t>JA</t>
  </si>
  <si>
    <t>NEIN</t>
  </si>
  <si>
    <t>Unterschrift:</t>
  </si>
  <si>
    <t>….............</t>
  </si>
  <si>
    <t>…............</t>
  </si>
  <si>
    <t>Gemeinde (Eigentümer/in)</t>
  </si>
  <si>
    <t>.</t>
  </si>
  <si>
    <r>
      <t>8000 Sanitätsdienstliche</t>
    </r>
    <r>
      <rPr>
        <sz val="10"/>
        <color theme="0"/>
        <rFont val="Arial"/>
        <family val="2"/>
      </rPr>
      <t xml:space="preserve"> .........</t>
    </r>
    <r>
      <rPr>
        <sz val="10"/>
        <color theme="1"/>
        <rFont val="Arial"/>
        <family val="2"/>
      </rPr>
      <t>Einrichtungen</t>
    </r>
  </si>
  <si>
    <r>
      <t>1000 Betriebliche</t>
    </r>
    <r>
      <rPr>
        <sz val="10"/>
        <color theme="0"/>
        <rFont val="Arial"/>
        <family val="2"/>
      </rPr>
      <t>..............       …    .</t>
    </r>
    <r>
      <rPr>
        <sz val="10"/>
        <color theme="1"/>
        <rFont val="Arial"/>
        <family val="2"/>
      </rPr>
      <t>Voraussetzungen</t>
    </r>
  </si>
  <si>
    <t xml:space="preserve">Spezielle Bemerkungen des kantonalen Amtes: </t>
  </si>
  <si>
    <t>Name</t>
  </si>
  <si>
    <t>Entscheid des Kantons hinsichtlich Fristen für die Mängelbehebung:</t>
  </si>
  <si>
    <t>…..</t>
  </si>
  <si>
    <r>
      <t>6000 Elektrische</t>
    </r>
    <r>
      <rPr>
        <sz val="10"/>
        <color theme="0"/>
        <rFont val="Arial"/>
        <family val="2"/>
      </rPr>
      <t xml:space="preserve">…......        ….    </t>
    </r>
    <r>
      <rPr>
        <sz val="10"/>
        <color theme="1"/>
        <rFont val="Arial"/>
        <family val="2"/>
      </rPr>
      <t>Energieversorgung</t>
    </r>
  </si>
  <si>
    <r>
      <t>6000 Elektrische</t>
    </r>
    <r>
      <rPr>
        <sz val="10"/>
        <color theme="0"/>
        <rFont val="Arial"/>
        <family val="2"/>
      </rPr>
      <t xml:space="preserve">…......        …     </t>
    </r>
    <r>
      <rPr>
        <sz val="10"/>
        <color theme="1"/>
        <rFont val="Arial"/>
        <family val="2"/>
      </rPr>
      <t>Energieversorgung</t>
    </r>
  </si>
  <si>
    <t>Nachkontrolle bei Mängeln "JA" oder "NEIN", oder bei Mängelfrei "abgeschlossen".</t>
  </si>
  <si>
    <t>Die Ergenisse der Nachkontrollen sind dem BABS im Zeitraum eines Monats zukommen zu lassen.</t>
  </si>
  <si>
    <t>ZSO Nord-West</t>
  </si>
  <si>
    <t>Hofstetter Daniel</t>
  </si>
  <si>
    <t>Chef Infrastruktur</t>
  </si>
  <si>
    <t>Gemeinde Schüpfheim</t>
  </si>
  <si>
    <t>Kanton Luzern</t>
  </si>
  <si>
    <t>Hodel Emanuel</t>
  </si>
  <si>
    <t>Fuchs Patrik</t>
  </si>
  <si>
    <t>Tanner Thomas</t>
  </si>
  <si>
    <t>Abteilungsleiter Bau &amp; Infrastruktur</t>
  </si>
  <si>
    <t>Gemeinderat</t>
  </si>
  <si>
    <t>Wyss Roger</t>
  </si>
  <si>
    <t>Fachbearbeiter Schutzanlagen &amp; Alarm.</t>
  </si>
  <si>
    <t>Z</t>
  </si>
  <si>
    <t xml:space="preserve">                  </t>
  </si>
  <si>
    <t>Typ</t>
  </si>
  <si>
    <t>Hersteller</t>
  </si>
  <si>
    <t>VA 20</t>
  </si>
  <si>
    <t>VA 30</t>
  </si>
  <si>
    <t>VA 40</t>
  </si>
  <si>
    <t>VA 75</t>
  </si>
  <si>
    <t>VA 150</t>
  </si>
  <si>
    <t>VA 300</t>
  </si>
  <si>
    <t>VA 1200</t>
  </si>
  <si>
    <t>VA 1800</t>
  </si>
  <si>
    <t>VA 2400</t>
  </si>
  <si>
    <t>VA 3000</t>
  </si>
  <si>
    <t xml:space="preserve">VA 3600 </t>
  </si>
  <si>
    <t>VA 4200</t>
  </si>
  <si>
    <t>VA 4800</t>
  </si>
  <si>
    <t>Gasfilter</t>
  </si>
  <si>
    <t>Sortieren</t>
  </si>
  <si>
    <t>Cos φ (cos phi)</t>
  </si>
  <si>
    <t>BZS Nr</t>
  </si>
  <si>
    <t>Komponente</t>
  </si>
  <si>
    <t>Zulassung</t>
  </si>
  <si>
    <t>… List 2-st</t>
  </si>
  <si>
    <t>Lunor G. Kull AG</t>
  </si>
  <si>
    <t>2-stöckig</t>
  </si>
  <si>
    <t>zugelassen</t>
  </si>
  <si>
    <t>… List 3-st</t>
  </si>
  <si>
    <t>3-stöckig</t>
  </si>
  <si>
    <t>… TC 15</t>
  </si>
  <si>
    <t>Sort. Trockenclosett</t>
  </si>
  <si>
    <t>TC 15</t>
  </si>
  <si>
    <t>… TC 30</t>
  </si>
  <si>
    <t>TC 30</t>
  </si>
  <si>
    <t>… TC 8</t>
  </si>
  <si>
    <t>TC 8</t>
  </si>
  <si>
    <t>BZS 00-002</t>
  </si>
  <si>
    <t>ESV</t>
  </si>
  <si>
    <t>ESV 4</t>
  </si>
  <si>
    <t>BZS 00-004</t>
  </si>
  <si>
    <t>Vorfilter</t>
  </si>
  <si>
    <t>VF 4</t>
  </si>
  <si>
    <t>BZS 00-005</t>
  </si>
  <si>
    <t>Kleinbelüftungsgerät</t>
  </si>
  <si>
    <t>Mengeu AG</t>
  </si>
  <si>
    <t>BZS 00-006</t>
  </si>
  <si>
    <t>Mengeu AG / Andair AG</t>
  </si>
  <si>
    <t>ESV 3, 3 bar (MK)</t>
  </si>
  <si>
    <t>BZS 00-007</t>
  </si>
  <si>
    <t>ESV 2, 3 bar (MK)</t>
  </si>
  <si>
    <t>BZS 00-008</t>
  </si>
  <si>
    <t>UeV/ESV</t>
  </si>
  <si>
    <t>UeV/ESV 40</t>
  </si>
  <si>
    <t>BZS 00-009</t>
  </si>
  <si>
    <t>ESV/VF</t>
  </si>
  <si>
    <t>ESV/VF 40</t>
  </si>
  <si>
    <t>BZS 00-219</t>
  </si>
  <si>
    <t>Abrimat Sarl</t>
  </si>
  <si>
    <t>Pflicht-SR, Holz</t>
  </si>
  <si>
    <t>BZS 00-220</t>
  </si>
  <si>
    <t>Bezzola Denoth SA</t>
  </si>
  <si>
    <t>Pflicht-SR, BD 2000 Holz</t>
  </si>
  <si>
    <t>BZS 00-221</t>
  </si>
  <si>
    <t>Keller S. AG</t>
  </si>
  <si>
    <t>Pflicht-SR, SLK 89R</t>
  </si>
  <si>
    <t>BZS 00-222</t>
  </si>
  <si>
    <t>Pflicht-SR, SLK 85 / SLK 85H</t>
  </si>
  <si>
    <t>BZS 00-223</t>
  </si>
  <si>
    <t>Pflicht-SR, SLK 95T3 / SLK 95T6</t>
  </si>
  <si>
    <t>BZS 00-224</t>
  </si>
  <si>
    <t>Spiller AG</t>
  </si>
  <si>
    <t>Pflicht-SR, Huwyler 95 Holz</t>
  </si>
  <si>
    <t>BZS 00-227</t>
  </si>
  <si>
    <t>Allenspach &amp; Co. AG</t>
  </si>
  <si>
    <t>Pflicht-SR, ACO-Combi PRI</t>
  </si>
  <si>
    <t>BZS 01-001</t>
  </si>
  <si>
    <t>Aktivkohle</t>
  </si>
  <si>
    <t>Airfil AG</t>
  </si>
  <si>
    <t>G 0105</t>
  </si>
  <si>
    <t>BZS 01-002</t>
  </si>
  <si>
    <t>Andair AG</t>
  </si>
  <si>
    <t>BZS 01-202</t>
  </si>
  <si>
    <t>Kern Studer AG</t>
  </si>
  <si>
    <t>Pflicht-SR, NZ-96</t>
  </si>
  <si>
    <t>BZS 01-210</t>
  </si>
  <si>
    <t>Dreier Franz  AG</t>
  </si>
  <si>
    <t>Pflicht-SR, PLD-01 K3</t>
  </si>
  <si>
    <t>BZS 01-220</t>
  </si>
  <si>
    <t>Regazzi SA</t>
  </si>
  <si>
    <t>Pflicht-SR, MALI 2000</t>
  </si>
  <si>
    <t>BZS 02-001</t>
  </si>
  <si>
    <t>Staubschutzmaterial</t>
  </si>
  <si>
    <t>Rucofil C3-360</t>
  </si>
  <si>
    <t>BZS 02-002</t>
  </si>
  <si>
    <t>microlith® SM 100/1</t>
  </si>
  <si>
    <t>BZS 02-003</t>
  </si>
  <si>
    <t>SH 100/1</t>
  </si>
  <si>
    <t>BZS 02-004</t>
  </si>
  <si>
    <t>Schwebstofffiltermedium</t>
  </si>
  <si>
    <t>GL 0105</t>
  </si>
  <si>
    <t>BZS 02-204</t>
  </si>
  <si>
    <t>Ficasion SA</t>
  </si>
  <si>
    <t>Pflicht-SR, Ficasion-97 Holz</t>
  </si>
  <si>
    <t>BZS 02-206</t>
  </si>
  <si>
    <t>Pflicht-SR, SRL G3/G6</t>
  </si>
  <si>
    <t>BZS 02-217</t>
  </si>
  <si>
    <t>Embru-Werke Mantel &amp; Cie</t>
  </si>
  <si>
    <t>Personal List, EMBRU 652S / 653S</t>
  </si>
  <si>
    <t>BZS 02-223</t>
  </si>
  <si>
    <t>Ulmi Herbert</t>
  </si>
  <si>
    <t>Pflicht-SR, ULMI TG 80 Holz</t>
  </si>
  <si>
    <t>BZS 02-235</t>
  </si>
  <si>
    <t>Berico AG</t>
  </si>
  <si>
    <t>Pflicht-SR, BERICO SLB 87</t>
  </si>
  <si>
    <t>BZS 03-001</t>
  </si>
  <si>
    <t>Pleisch AG</t>
  </si>
  <si>
    <t>PLW K 14 x 30 C</t>
  </si>
  <si>
    <t>BZS 03-002</t>
  </si>
  <si>
    <t>UeV/ESV 40/75</t>
  </si>
  <si>
    <t>BZS 03-003</t>
  </si>
  <si>
    <t>UeV/ESV 150</t>
  </si>
  <si>
    <t>BZS 03-006</t>
  </si>
  <si>
    <t>BZS 03-007</t>
  </si>
  <si>
    <t>ESV/VF 75/150</t>
  </si>
  <si>
    <t>BZS 03-011</t>
  </si>
  <si>
    <t>ESV mit Vorfilter</t>
  </si>
  <si>
    <t>BZS 03-204</t>
  </si>
  <si>
    <t>Neue Creaform AG</t>
  </si>
  <si>
    <t>Pflicht-SR, Creaform 87 Holz</t>
  </si>
  <si>
    <t>BZS 03-205</t>
  </si>
  <si>
    <t>Suppiger Heinz</t>
  </si>
  <si>
    <t>Pflicht-SR, HESU 93 Holz</t>
  </si>
  <si>
    <t>BZS 03-214</t>
  </si>
  <si>
    <t>Pflicht-SR, Embru 92</t>
  </si>
  <si>
    <t>BZS 03-216</t>
  </si>
  <si>
    <t>Personal List, ACO</t>
  </si>
  <si>
    <t>BZS 03-218</t>
  </si>
  <si>
    <t>Walco Systems AG</t>
  </si>
  <si>
    <t>Pflicht-SR, WALCO-LE 68/70 Holz</t>
  </si>
  <si>
    <t>BZS 03-223</t>
  </si>
  <si>
    <t>Pflicht-SR, HUMARO 98 Holz</t>
  </si>
  <si>
    <t>BZS 03-225</t>
  </si>
  <si>
    <t>Personal List, LL 202 / LL 303</t>
  </si>
  <si>
    <t>BZS 03-227</t>
  </si>
  <si>
    <t>Planzer Holz AG</t>
  </si>
  <si>
    <t>Pflicht-SR, Planzer 88 Holz</t>
  </si>
  <si>
    <t>BZS 04-001</t>
  </si>
  <si>
    <t>PL MC 7x16</t>
  </si>
  <si>
    <t>BZS 04-005</t>
  </si>
  <si>
    <t>ESV/ESV 40 CH</t>
  </si>
  <si>
    <t>BZS 04-007</t>
  </si>
  <si>
    <t>UeV</t>
  </si>
  <si>
    <t>UeV 150,175,200</t>
  </si>
  <si>
    <t>BZS 04-011</t>
  </si>
  <si>
    <t>PFM 05</t>
  </si>
  <si>
    <t>BZS 04-208</t>
  </si>
  <si>
    <t>Personal List, Mengeu 2- u. 3-stöckig</t>
  </si>
  <si>
    <t>BZS 04-210</t>
  </si>
  <si>
    <t>Pflicht-SR, N 91-3 / N 91-5</t>
  </si>
  <si>
    <t>BZS 04-211</t>
  </si>
  <si>
    <t>Pflicht-SR, TOP</t>
  </si>
  <si>
    <t>BZS 05-001</t>
  </si>
  <si>
    <t>UeV/ESV 75/150</t>
  </si>
  <si>
    <t>BZS 05-003</t>
  </si>
  <si>
    <t>UeV 150, 220</t>
  </si>
  <si>
    <t>BZS 05-004</t>
  </si>
  <si>
    <t>Gasdichte Absperrklappe</t>
  </si>
  <si>
    <t>GAK-ES 150-400</t>
  </si>
  <si>
    <t>BZS 05-005</t>
  </si>
  <si>
    <t>BZS 05-006.150</t>
  </si>
  <si>
    <t>BZS 05-006.40</t>
  </si>
  <si>
    <t>BZS 05-006.75</t>
  </si>
  <si>
    <t>BZS 05-007</t>
  </si>
  <si>
    <t>PL MC 14x30 C</t>
  </si>
  <si>
    <t>BZS 05-306</t>
  </si>
  <si>
    <t>Pneumatex AG</t>
  </si>
  <si>
    <t>BZS 05-308</t>
  </si>
  <si>
    <t>BZS 05-401</t>
  </si>
  <si>
    <t>Iporex AG</t>
  </si>
  <si>
    <t>Pflicht-SR, PO-05</t>
  </si>
  <si>
    <t>BZS 05-402</t>
  </si>
  <si>
    <t>Pflicht-SR, SLK89R</t>
  </si>
  <si>
    <t>BZS 05-403</t>
  </si>
  <si>
    <t>Pflicht-SR, SLK85/SLK85H</t>
  </si>
  <si>
    <t>BZS 05-404</t>
  </si>
  <si>
    <t>Pflicht-SR, SLK95T3/SLK95T6</t>
  </si>
  <si>
    <t>BZS 05-405</t>
  </si>
  <si>
    <t>Abriprotect SA</t>
  </si>
  <si>
    <t>Pflicht-SR, PTC 91</t>
  </si>
  <si>
    <t>BZS 05-406</t>
  </si>
  <si>
    <t>Pflicht-SR, Huwyler 95</t>
  </si>
  <si>
    <t>BZS 06-002</t>
  </si>
  <si>
    <t>PLT-2</t>
  </si>
  <si>
    <t>BZS 06-006</t>
  </si>
  <si>
    <t>Luftmengenmesser</t>
  </si>
  <si>
    <t>LM 40/75/150</t>
  </si>
  <si>
    <t>BZS 06-007</t>
  </si>
  <si>
    <t>ESV-VF 40</t>
  </si>
  <si>
    <t>BZS 06-008</t>
  </si>
  <si>
    <t>ESV-VF 75</t>
  </si>
  <si>
    <t>BZS 06-009</t>
  </si>
  <si>
    <t>ESV/VF 150</t>
  </si>
  <si>
    <t>BZS 06-010</t>
  </si>
  <si>
    <t>GF 600</t>
  </si>
  <si>
    <t>BZS 06-401</t>
  </si>
  <si>
    <t>BZS 07-310</t>
  </si>
  <si>
    <t>Schalldämpfer</t>
  </si>
  <si>
    <t xml:space="preserve"> zu Mengeu VA 40/75/150</t>
  </si>
  <si>
    <t>BZS 07-401</t>
  </si>
  <si>
    <t>Pflicht-SR, Typ LP 91</t>
  </si>
  <si>
    <t>BZS 07-501</t>
  </si>
  <si>
    <t>Stapelbare List, M 91</t>
  </si>
  <si>
    <t>BZS 08-001</t>
  </si>
  <si>
    <t>UeV/ESV 4</t>
  </si>
  <si>
    <t>BZS 08-302</t>
  </si>
  <si>
    <t>Schrägrohrmanometer</t>
  </si>
  <si>
    <t>BZS 08-401</t>
  </si>
  <si>
    <t>Pflicht-SR, HUMARO 98</t>
  </si>
  <si>
    <t>BZS 08-402</t>
  </si>
  <si>
    <t>Pflicht-SR, WALCO-LE 68/70</t>
  </si>
  <si>
    <t>BZS 08-403</t>
  </si>
  <si>
    <t>BZS 09-001</t>
  </si>
  <si>
    <t>PLW K 7x16</t>
  </si>
  <si>
    <t>BZS 09-002</t>
  </si>
  <si>
    <t>L-AK 6x14-1</t>
  </si>
  <si>
    <t>BZS 09-004</t>
  </si>
  <si>
    <t>ESV 4 rostfrei</t>
  </si>
  <si>
    <t>BZS 09-401</t>
  </si>
  <si>
    <t>Personal List, 2- und 3-stöckig</t>
  </si>
  <si>
    <t>BZS 09-402</t>
  </si>
  <si>
    <t>Pflicht-SR, N 91-3/N 91-6</t>
  </si>
  <si>
    <t>BZS 09-403</t>
  </si>
  <si>
    <t>BZS 09-501</t>
  </si>
  <si>
    <t>Raumtrennwand</t>
  </si>
  <si>
    <t>Mobile Raumunterteilung</t>
  </si>
  <si>
    <t>BZS 09-502</t>
  </si>
  <si>
    <t>WC-Trennwand</t>
  </si>
  <si>
    <t>Mobile Toilettenanlage</t>
  </si>
  <si>
    <t>BZS 09-503</t>
  </si>
  <si>
    <t>Stapelbare List, N 94-3/N 94-6</t>
  </si>
  <si>
    <t>BZS 12-002</t>
  </si>
  <si>
    <t>G 0106</t>
  </si>
  <si>
    <t>BZS 12-004</t>
  </si>
  <si>
    <t>GL 0106</t>
  </si>
  <si>
    <t>BZS 13-003</t>
  </si>
  <si>
    <t>Lunor SS100</t>
  </si>
  <si>
    <t>BZS 13-004</t>
  </si>
  <si>
    <t>LUNOR PPFM-013</t>
  </si>
  <si>
    <t>BZS 14-401</t>
  </si>
  <si>
    <t>Pflicht-SR, LP 140-T; LP 140-H</t>
  </si>
  <si>
    <t>BZS 14-501</t>
  </si>
  <si>
    <t>Stapelbare List, LM 150-T</t>
  </si>
  <si>
    <t>BZS 150</t>
  </si>
  <si>
    <t>UeV 150</t>
  </si>
  <si>
    <t>Keine Zulassung</t>
  </si>
  <si>
    <t>BZS 15-004</t>
  </si>
  <si>
    <t>GF 300</t>
  </si>
  <si>
    <t>BZS 16-003</t>
  </si>
  <si>
    <t>PFM-016</t>
  </si>
  <si>
    <t>BZS 16-006</t>
  </si>
  <si>
    <t>BZS 16-007</t>
  </si>
  <si>
    <t>PL MC 7x18 Ckt</t>
  </si>
  <si>
    <t>BZS 16-008</t>
  </si>
  <si>
    <t>PL MC 17x18 C KT</t>
  </si>
  <si>
    <t>BZS 16-009</t>
  </si>
  <si>
    <t>BZS 16-010</t>
  </si>
  <si>
    <t>BZS 16-011</t>
  </si>
  <si>
    <t>PL MC 7x16 C_CBRN</t>
  </si>
  <si>
    <t>BZS 16-401</t>
  </si>
  <si>
    <t>Pflicht-SR, IPO-17 Holz</t>
  </si>
  <si>
    <t>BZS 16-501</t>
  </si>
  <si>
    <t>Pflicht-SR, IPO-17</t>
  </si>
  <si>
    <t>BZS 18-002</t>
  </si>
  <si>
    <t>UeV/ESV 4, 3 bar</t>
  </si>
  <si>
    <t>BZS 220</t>
  </si>
  <si>
    <t>UeV 220</t>
  </si>
  <si>
    <t>BZS 64-001</t>
  </si>
  <si>
    <t>Gasdichte Blindscheibe</t>
  </si>
  <si>
    <t>Rickenbach AG</t>
  </si>
  <si>
    <t>BZS 64-002</t>
  </si>
  <si>
    <t>LUWA AG</t>
  </si>
  <si>
    <t>ESV 3, 4</t>
  </si>
  <si>
    <t>BZS 64-003.150</t>
  </si>
  <si>
    <t>GF 150</t>
  </si>
  <si>
    <t>BZS 64-003.40</t>
  </si>
  <si>
    <t>GF 40</t>
  </si>
  <si>
    <t>BZS 64-003.75</t>
  </si>
  <si>
    <t>GF 75</t>
  </si>
  <si>
    <t>BZS 64-007</t>
  </si>
  <si>
    <t>Fega</t>
  </si>
  <si>
    <t>GF 30</t>
  </si>
  <si>
    <t>BZS 64-008</t>
  </si>
  <si>
    <t>Pica SA</t>
  </si>
  <si>
    <t>13561-S</t>
  </si>
  <si>
    <t>BZS 64-009</t>
  </si>
  <si>
    <t>CECA Paris</t>
  </si>
  <si>
    <t>SA 1418 Ceca</t>
  </si>
  <si>
    <t>BZS 64-010</t>
  </si>
  <si>
    <t>SA 1419 Ceca</t>
  </si>
  <si>
    <t>BZS 64-011</t>
  </si>
  <si>
    <t>BZS 64-012</t>
  </si>
  <si>
    <t>H. Hodel AG</t>
  </si>
  <si>
    <t>VA 30-40</t>
  </si>
  <si>
    <t>BZS 64-014.1</t>
  </si>
  <si>
    <t>Technicair</t>
  </si>
  <si>
    <t>BZS 64-014.2</t>
  </si>
  <si>
    <t>BZS 64-014.3</t>
  </si>
  <si>
    <t>BZS 65-001</t>
  </si>
  <si>
    <t>BZS 65-002</t>
  </si>
  <si>
    <t>BZS 65-004.150</t>
  </si>
  <si>
    <t>Metallbau AG</t>
  </si>
  <si>
    <t>BZS 65-004.40</t>
  </si>
  <si>
    <t>BZS 65-004.75</t>
  </si>
  <si>
    <t>BZS 65-007</t>
  </si>
  <si>
    <t>GF 80</t>
  </si>
  <si>
    <t>BZS 65-008a</t>
  </si>
  <si>
    <t>GF 100</t>
  </si>
  <si>
    <t>BZS 65-008b</t>
  </si>
  <si>
    <t>GF 120</t>
  </si>
  <si>
    <t>BZS 65-009</t>
  </si>
  <si>
    <t>Metallbau AG / LUWA AG</t>
  </si>
  <si>
    <t>BZS 65-017</t>
  </si>
  <si>
    <t>BZS 65-021</t>
  </si>
  <si>
    <t>M. Lüscher AG</t>
  </si>
  <si>
    <t>BZS 65-022</t>
  </si>
  <si>
    <t>BZS 65-024.100</t>
  </si>
  <si>
    <t>BZS 65-024.120</t>
  </si>
  <si>
    <t>BZS 65-024.60</t>
  </si>
  <si>
    <t>BZS 65-025</t>
  </si>
  <si>
    <t>BZS 65-026.150</t>
  </si>
  <si>
    <t>G. Meidinger</t>
  </si>
  <si>
    <t>BZS 65-027.150</t>
  </si>
  <si>
    <t>BZS 65-027.40</t>
  </si>
  <si>
    <t>BZS 65-027.75</t>
  </si>
  <si>
    <t>BZS 66-001</t>
  </si>
  <si>
    <t>BZS 66-002</t>
  </si>
  <si>
    <t>Mantel</t>
  </si>
  <si>
    <t>NW 150-400</t>
  </si>
  <si>
    <t>BZS 66-003.150</t>
  </si>
  <si>
    <t>BZS 66-003.40</t>
  </si>
  <si>
    <t>BZS 66-003.75</t>
  </si>
  <si>
    <t>BZS 66-004.1</t>
  </si>
  <si>
    <t>Lunor G, Kull AG</t>
  </si>
  <si>
    <t>LM 150</t>
  </si>
  <si>
    <t>BZS 66-004.150</t>
  </si>
  <si>
    <t>BZS 66-004.40</t>
  </si>
  <si>
    <t>BZS 66-004.75</t>
  </si>
  <si>
    <t>BZS 66-006</t>
  </si>
  <si>
    <t>GF 60</t>
  </si>
  <si>
    <t>BZS 66-007</t>
  </si>
  <si>
    <t>BZS 66-008.150</t>
  </si>
  <si>
    <t>BZS 66-008.40</t>
  </si>
  <si>
    <t>BZS 66-008.75</t>
  </si>
  <si>
    <t>BZS 66-009</t>
  </si>
  <si>
    <t>AGL-P/6x16</t>
  </si>
  <si>
    <t>BZS 66-010</t>
  </si>
  <si>
    <t>BZS 66-012</t>
  </si>
  <si>
    <t>BZS 66-013</t>
  </si>
  <si>
    <t>BZS 67-002.150</t>
  </si>
  <si>
    <t>Marchi</t>
  </si>
  <si>
    <t>BZS 67-002.40</t>
  </si>
  <si>
    <t>BZS 67-002.75</t>
  </si>
  <si>
    <t>BZS 67-003</t>
  </si>
  <si>
    <t>LM 40 / 75 / 150</t>
  </si>
  <si>
    <t>BZS 67-004</t>
  </si>
  <si>
    <t>BZS 67-005</t>
  </si>
  <si>
    <t>BZS 67-006</t>
  </si>
  <si>
    <t>BZS 67-007.150</t>
  </si>
  <si>
    <t>BZS 67-007.40</t>
  </si>
  <si>
    <t>BZS 67-007.75</t>
  </si>
  <si>
    <t>BZS 67-011</t>
  </si>
  <si>
    <t>UeV (UeV/ESV) 1, 2</t>
  </si>
  <si>
    <t>BZS 67-012</t>
  </si>
  <si>
    <t>ESV 1, 1a, 2</t>
  </si>
  <si>
    <t>BZS 67-013</t>
  </si>
  <si>
    <t>ESV/VF 1</t>
  </si>
  <si>
    <t>BZS 67-014</t>
  </si>
  <si>
    <t>ESV-FC</t>
  </si>
  <si>
    <t>BZS 67-015</t>
  </si>
  <si>
    <t>ESV/VF 4</t>
  </si>
  <si>
    <t>BZS 67-016</t>
  </si>
  <si>
    <t>ESV/VF 3</t>
  </si>
  <si>
    <t>BZS 67-017</t>
  </si>
  <si>
    <t>GF 20</t>
  </si>
  <si>
    <t>BZS 67-018.150</t>
  </si>
  <si>
    <t>BZS 67-018.20</t>
  </si>
  <si>
    <t>LM 20</t>
  </si>
  <si>
    <t>BZS 67-018.40</t>
  </si>
  <si>
    <t>LM 40</t>
  </si>
  <si>
    <t>BZS 67-018.75</t>
  </si>
  <si>
    <t>LM 75</t>
  </si>
  <si>
    <t>BZS 67-019</t>
  </si>
  <si>
    <t>BZS 67-020</t>
  </si>
  <si>
    <t>UeV (UeV/ESV)</t>
  </si>
  <si>
    <t>UeV (UeV/ESV) 80, 150, 200, 300, 600</t>
  </si>
  <si>
    <t>BZS 67-021</t>
  </si>
  <si>
    <t>SA 1577 Ceca</t>
  </si>
  <si>
    <t>BZS 67-022</t>
  </si>
  <si>
    <t>E. Raess</t>
  </si>
  <si>
    <t>BZS 67-024</t>
  </si>
  <si>
    <t>BZS 67-025</t>
  </si>
  <si>
    <t>BZS 67-026.150</t>
  </si>
  <si>
    <t>BZS 67-026.40</t>
  </si>
  <si>
    <t>BZS 67-026.75</t>
  </si>
  <si>
    <t>BZS 67-027</t>
  </si>
  <si>
    <t>BZS 67-028</t>
  </si>
  <si>
    <t>BZS 67-030</t>
  </si>
  <si>
    <t>BZS 67-031</t>
  </si>
  <si>
    <t>BZS 68-001</t>
  </si>
  <si>
    <t>Norit</t>
  </si>
  <si>
    <t>RG 1.5</t>
  </si>
  <si>
    <t>BZS 68-002.1</t>
  </si>
  <si>
    <t>BZS 68-002.1a</t>
  </si>
  <si>
    <t>ESV/VF 1a</t>
  </si>
  <si>
    <t>BZS 68-002.2</t>
  </si>
  <si>
    <t>ESV/VF 2</t>
  </si>
  <si>
    <t>BZS 68-002.3</t>
  </si>
  <si>
    <t>BZS 68-003.150</t>
  </si>
  <si>
    <t>BZS 68-003.300</t>
  </si>
  <si>
    <t>BZS 68-003.80</t>
  </si>
  <si>
    <t>BZS 68-004.1</t>
  </si>
  <si>
    <t>BZS 68-004.1a</t>
  </si>
  <si>
    <t>BZS 68-005</t>
  </si>
  <si>
    <t>BZS 68-006</t>
  </si>
  <si>
    <t>BZS 68-007.150</t>
  </si>
  <si>
    <t>BZS 68-007.40</t>
  </si>
  <si>
    <t>BZS 68-007.75</t>
  </si>
  <si>
    <t>BZS 68-008</t>
  </si>
  <si>
    <t>BZS 68-009.2</t>
  </si>
  <si>
    <t>BZS 68-009.3</t>
  </si>
  <si>
    <t>BZS 68-010.2</t>
  </si>
  <si>
    <t>BZS 68-010.3</t>
  </si>
  <si>
    <t>BZS 68-012.150</t>
  </si>
  <si>
    <t>BZS 68-012.40</t>
  </si>
  <si>
    <t>BZS 68-012.75</t>
  </si>
  <si>
    <t>BZS 68-013.1</t>
  </si>
  <si>
    <t>BZS 68-013.1a</t>
  </si>
  <si>
    <t>BZS 68-013.2</t>
  </si>
  <si>
    <t>BZS 68-013.3</t>
  </si>
  <si>
    <t>BZS 68-014.150</t>
  </si>
  <si>
    <t>BZS 68-014.300</t>
  </si>
  <si>
    <t>BZS 68-014.80</t>
  </si>
  <si>
    <t>BZS 68-015</t>
  </si>
  <si>
    <t>BZS 68-020</t>
  </si>
  <si>
    <t>BZS 68-022.150</t>
  </si>
  <si>
    <t>BZS 68-022.40</t>
  </si>
  <si>
    <t>BZS 68-022.75</t>
  </si>
  <si>
    <t>BZS 68-023</t>
  </si>
  <si>
    <t>BZS 68-024.1</t>
  </si>
  <si>
    <t>BZS 68-024.2</t>
  </si>
  <si>
    <t>BZS 68-024.3</t>
  </si>
  <si>
    <t>BZS 68-024.4</t>
  </si>
  <si>
    <t>BZS 68-025.300</t>
  </si>
  <si>
    <t>BZS 68-025.600</t>
  </si>
  <si>
    <t>BZS 68-025.80</t>
  </si>
  <si>
    <t>BZS 68-026.150</t>
  </si>
  <si>
    <t>BZS 68-026.300</t>
  </si>
  <si>
    <t>BZS 68-026.80</t>
  </si>
  <si>
    <t>BZS 68-027</t>
  </si>
  <si>
    <t>BZS 68-028</t>
  </si>
  <si>
    <t>BZS 69-001</t>
  </si>
  <si>
    <t>BZS 69-002</t>
  </si>
  <si>
    <t>BZS 69-003</t>
  </si>
  <si>
    <t>PICA Paris</t>
  </si>
  <si>
    <t>Picativ 135-68-s</t>
  </si>
  <si>
    <t>BZS 69-006</t>
  </si>
  <si>
    <t>BZS 69-007</t>
  </si>
  <si>
    <t>BZS 69-007.1</t>
  </si>
  <si>
    <t>BZS 69-008</t>
  </si>
  <si>
    <t>BZS 69-009</t>
  </si>
  <si>
    <t>BZS 69-010.1</t>
  </si>
  <si>
    <t>BZS 69-010.2</t>
  </si>
  <si>
    <t>BZS 69-010.3</t>
  </si>
  <si>
    <t>BZS 69-011.1</t>
  </si>
  <si>
    <t>BZS 69-011.2</t>
  </si>
  <si>
    <t>BZS 69-011.3</t>
  </si>
  <si>
    <t>UeV (UeV/ESV) 3</t>
  </si>
  <si>
    <t>BZS 69-013.1</t>
  </si>
  <si>
    <t>BZS 69-013.2</t>
  </si>
  <si>
    <t>BZS 69-013.3</t>
  </si>
  <si>
    <t>BZS 69-014.1</t>
  </si>
  <si>
    <t>BZS 69-014.2</t>
  </si>
  <si>
    <t>BZS 69-014.3</t>
  </si>
  <si>
    <t>BZS 69-015.1</t>
  </si>
  <si>
    <t>BZS 69-015.2</t>
  </si>
  <si>
    <t>BZS 69-015.3</t>
  </si>
  <si>
    <t>BZS 69-015.4</t>
  </si>
  <si>
    <t>BZS 69-016.1</t>
  </si>
  <si>
    <t>BZS 69-016.3</t>
  </si>
  <si>
    <t>BZS 69-017.1</t>
  </si>
  <si>
    <t>BZS 69-017.2</t>
  </si>
  <si>
    <t>BZS 69-017.3</t>
  </si>
  <si>
    <t>BZS 69-017.4</t>
  </si>
  <si>
    <t>BZS 69-018</t>
  </si>
  <si>
    <t>BZS 69-019.150</t>
  </si>
  <si>
    <t>BZS 69-019.40</t>
  </si>
  <si>
    <t>BZS 69-019.75</t>
  </si>
  <si>
    <t>BZS 69-021.1</t>
  </si>
  <si>
    <t>BZS 69-021.1a</t>
  </si>
  <si>
    <t>BZS 69-021.2</t>
  </si>
  <si>
    <t>BZS 69-021.3</t>
  </si>
  <si>
    <t>BZS 69-022</t>
  </si>
  <si>
    <t>BZS 69-023.150</t>
  </si>
  <si>
    <t>BZS 69-023.40</t>
  </si>
  <si>
    <t>BZS 69-023.75</t>
  </si>
  <si>
    <t>BZS 70-001.1</t>
  </si>
  <si>
    <t>ESV NW 50</t>
  </si>
  <si>
    <t>BZS 70-001.2</t>
  </si>
  <si>
    <t>ESV NW 100</t>
  </si>
  <si>
    <t>BZS 70-003.150</t>
  </si>
  <si>
    <t>BZS 70-003.40</t>
  </si>
  <si>
    <t>BZS 70-003.75</t>
  </si>
  <si>
    <t>BZS 70-004</t>
  </si>
  <si>
    <t>BZS 70-005</t>
  </si>
  <si>
    <t>ESV San, NW 100 / NW 400</t>
  </si>
  <si>
    <t>BZS 70-006</t>
  </si>
  <si>
    <t>BZS 70-007</t>
  </si>
  <si>
    <t>E. Schweizer AG</t>
  </si>
  <si>
    <t>BZS 70-008.150</t>
  </si>
  <si>
    <t>BZS 70-008.40</t>
  </si>
  <si>
    <t>BZS 70-008.75</t>
  </si>
  <si>
    <t>BZS 70-009</t>
  </si>
  <si>
    <t>BZS 70-010.1</t>
  </si>
  <si>
    <t>BZS 70-010.2</t>
  </si>
  <si>
    <t>BZS 70-011</t>
  </si>
  <si>
    <t>BZS 70-013.1</t>
  </si>
  <si>
    <t>BZS 70-013.1a</t>
  </si>
  <si>
    <t>BZS 70-014</t>
  </si>
  <si>
    <t>BZS 71-001</t>
  </si>
  <si>
    <t>VF 3 bar</t>
  </si>
  <si>
    <t>BZS 71-007</t>
  </si>
  <si>
    <t>Picativ 13581 S</t>
  </si>
  <si>
    <t>BZS 71-009</t>
  </si>
  <si>
    <t>BZS 71-010</t>
  </si>
  <si>
    <t>Praxl Rolf</t>
  </si>
  <si>
    <t>Pittsburgh ASC 8x20</t>
  </si>
  <si>
    <t>BZS 71-013</t>
  </si>
  <si>
    <t>BZS 71-014</t>
  </si>
  <si>
    <t>BZS 72-001</t>
  </si>
  <si>
    <t>BZS 72-003</t>
  </si>
  <si>
    <t>BZS 72-004</t>
  </si>
  <si>
    <t>ESV/VF 4, Typ HI-FLO</t>
  </si>
  <si>
    <t>BZS 72-005</t>
  </si>
  <si>
    <t>BZS 72-006</t>
  </si>
  <si>
    <t>BZS 72-007</t>
  </si>
  <si>
    <t>BZS 72-010</t>
  </si>
  <si>
    <t>BZS 72-011</t>
  </si>
  <si>
    <t>BZS 72-012</t>
  </si>
  <si>
    <t>BZS 72-019</t>
  </si>
  <si>
    <t>BZS 72-023</t>
  </si>
  <si>
    <t>Auergesellschaft GmbH</t>
  </si>
  <si>
    <t>RSH 10</t>
  </si>
  <si>
    <t>BZS 73-001</t>
  </si>
  <si>
    <t>UeV 2</t>
  </si>
  <si>
    <t>BZS 73-002.1</t>
  </si>
  <si>
    <t>UeV 1</t>
  </si>
  <si>
    <t>BZS 73-002.3</t>
  </si>
  <si>
    <t>UeV 3</t>
  </si>
  <si>
    <t>BZS 73-006</t>
  </si>
  <si>
    <t>BZS 73-007</t>
  </si>
  <si>
    <t>BZS 74.013</t>
  </si>
  <si>
    <t>BZS 74.014</t>
  </si>
  <si>
    <t>BZS 74-002</t>
  </si>
  <si>
    <t>BZS 74-005</t>
  </si>
  <si>
    <t>BZS 74-006</t>
  </si>
  <si>
    <t>NW 150-1000</t>
  </si>
  <si>
    <t>BZS 74-007</t>
  </si>
  <si>
    <t>BZS 74-008</t>
  </si>
  <si>
    <t>BZS 74-010.1</t>
  </si>
  <si>
    <t>ESV/ VF 1</t>
  </si>
  <si>
    <t>BZS 74-010.1a</t>
  </si>
  <si>
    <t>ESV/ VF 1a</t>
  </si>
  <si>
    <t>BZS 74-011.2</t>
  </si>
  <si>
    <t>ESV 2, 3 bar</t>
  </si>
  <si>
    <t>BZS 74-011.3</t>
  </si>
  <si>
    <t>ESV 3, 3 bar</t>
  </si>
  <si>
    <t>BZS 74-011.4</t>
  </si>
  <si>
    <t>ESV 4, 3 bar</t>
  </si>
  <si>
    <t>BZS 74-012</t>
  </si>
  <si>
    <t>BZS 74-012.1a</t>
  </si>
  <si>
    <t>BZS 74-012.2</t>
  </si>
  <si>
    <t>BZS 74-012.3</t>
  </si>
  <si>
    <t>ESV/VF 3, 3 bar</t>
  </si>
  <si>
    <t>BZS 74-013</t>
  </si>
  <si>
    <t>ESV/UeV 1 bar</t>
  </si>
  <si>
    <t>BZS 74-014</t>
  </si>
  <si>
    <t>ESV/UeV 3 bar</t>
  </si>
  <si>
    <t>BZS 75-001.2</t>
  </si>
  <si>
    <t>BZS 75-001.3</t>
  </si>
  <si>
    <t>BZS 75-002</t>
  </si>
  <si>
    <t>BZS 75-003</t>
  </si>
  <si>
    <t>ESV 3 (GP)</t>
  </si>
  <si>
    <t>BZS 75-004</t>
  </si>
  <si>
    <t>BZS 75-005</t>
  </si>
  <si>
    <t>BZS 75-006</t>
  </si>
  <si>
    <t>ESV/UeV 1+3 bar</t>
  </si>
  <si>
    <t>BZS 75-008</t>
  </si>
  <si>
    <t>UeV 2, 1 bar</t>
  </si>
  <si>
    <t>BZS 75-013</t>
  </si>
  <si>
    <t>UeV/ESV 3 (GP)</t>
  </si>
  <si>
    <t>BZS 76-001</t>
  </si>
  <si>
    <t>UeV 3, 3 bar</t>
  </si>
  <si>
    <t>BZS 76-003</t>
  </si>
  <si>
    <t>BZS 76-005</t>
  </si>
  <si>
    <t>GRD</t>
  </si>
  <si>
    <t>Typ CK-W</t>
  </si>
  <si>
    <t>BZS 76-006.150</t>
  </si>
  <si>
    <t>BZS 76-006.40</t>
  </si>
  <si>
    <t>BZS 76-006.75</t>
  </si>
  <si>
    <t>BZS 76-007</t>
  </si>
  <si>
    <t>BZS 76-008</t>
  </si>
  <si>
    <t>Norit RG 1,25</t>
  </si>
  <si>
    <t>BZS 76-009</t>
  </si>
  <si>
    <t>NW 150-600 E</t>
  </si>
  <si>
    <t>BZS 76-010</t>
  </si>
  <si>
    <t>GAK-E 700-1000</t>
  </si>
  <si>
    <t>BZS 76-011</t>
  </si>
  <si>
    <t>NW 150-600 D</t>
  </si>
  <si>
    <t>BZS 76-012</t>
  </si>
  <si>
    <t>GAK-D 700-1000</t>
  </si>
  <si>
    <t>BZS 76-013.2</t>
  </si>
  <si>
    <t>BZS 76-013.3</t>
  </si>
  <si>
    <t>BZS 76-014</t>
  </si>
  <si>
    <t>BZS 76-015</t>
  </si>
  <si>
    <t>BZS 76-016</t>
  </si>
  <si>
    <t>BZS 76-017</t>
  </si>
  <si>
    <t>BZS 77-001</t>
  </si>
  <si>
    <t>BZS 77-002</t>
  </si>
  <si>
    <t>BZS 77-003</t>
  </si>
  <si>
    <t>BZS 77-004</t>
  </si>
  <si>
    <t>BZS 77-005</t>
  </si>
  <si>
    <t>RICO Sicherheitstechnik AG</t>
  </si>
  <si>
    <t>Rapido-Perfekt DN 80-600</t>
  </si>
  <si>
    <t>BZS 77-006.150</t>
  </si>
  <si>
    <t>BZS 77-006.40</t>
  </si>
  <si>
    <t>BZS 77-006.75</t>
  </si>
  <si>
    <t>BZS 77-007</t>
  </si>
  <si>
    <t>BZS 77-008</t>
  </si>
  <si>
    <t>BZS 77-009.150</t>
  </si>
  <si>
    <t>BZS 77-009.40</t>
  </si>
  <si>
    <t>BZS 77-009.75</t>
  </si>
  <si>
    <t>BZS 77-010</t>
  </si>
  <si>
    <t>BZS 77-011.150</t>
  </si>
  <si>
    <t>BZS 77-011.40</t>
  </si>
  <si>
    <t>BZS 77-011.75</t>
  </si>
  <si>
    <t>BZS 77-012</t>
  </si>
  <si>
    <t>VF 4, 3 bar</t>
  </si>
  <si>
    <t>BZS 77-013</t>
  </si>
  <si>
    <t>BZS 77-014</t>
  </si>
  <si>
    <t>ESV, NW 100</t>
  </si>
  <si>
    <t>BZS 78-001</t>
  </si>
  <si>
    <t>Ventilationsaggregat</t>
  </si>
  <si>
    <t>BZS 78-002</t>
  </si>
  <si>
    <t>BZS 78-003</t>
  </si>
  <si>
    <t>BZS 78-004</t>
  </si>
  <si>
    <t>BZS 78-005.1</t>
  </si>
  <si>
    <t>BZS 78-005.1a</t>
  </si>
  <si>
    <t>BZS 78-006</t>
  </si>
  <si>
    <t>BZS 78-008.1</t>
  </si>
  <si>
    <t>BZS 78-008.1a</t>
  </si>
  <si>
    <t>BZS 78-008.2</t>
  </si>
  <si>
    <t>BZS 78-008.3</t>
  </si>
  <si>
    <t>BZS 78-009</t>
  </si>
  <si>
    <t>BZS 78-010</t>
  </si>
  <si>
    <t>BZS 78-010.2</t>
  </si>
  <si>
    <t>BZS 78-010.3</t>
  </si>
  <si>
    <t>BZS 78-012</t>
  </si>
  <si>
    <t>NW 200-500</t>
  </si>
  <si>
    <t>BZS 78-015</t>
  </si>
  <si>
    <t>BZS 78-016.150</t>
  </si>
  <si>
    <t>BZS 78-016.40</t>
  </si>
  <si>
    <t>BZS 78-016.75</t>
  </si>
  <si>
    <t>BZS 79-001</t>
  </si>
  <si>
    <t>BZS 79-002.150</t>
  </si>
  <si>
    <t>BZS 79-002.40</t>
  </si>
  <si>
    <t>BZS 79-002.75</t>
  </si>
  <si>
    <t>BZS 79-003</t>
  </si>
  <si>
    <t>BZS 79-004</t>
  </si>
  <si>
    <t>BZS 79-006</t>
  </si>
  <si>
    <t>BZS 79-008</t>
  </si>
  <si>
    <t>NW 200-900</t>
  </si>
  <si>
    <t>BZS 79-009</t>
  </si>
  <si>
    <t>BZS 79-010.1</t>
  </si>
  <si>
    <t>BZS 79-010.1a</t>
  </si>
  <si>
    <t>BZS 79-011</t>
  </si>
  <si>
    <t>BZS 79-012</t>
  </si>
  <si>
    <t>BZS 79-013</t>
  </si>
  <si>
    <t>BZS 79-014</t>
  </si>
  <si>
    <t>BZS 79-017</t>
  </si>
  <si>
    <t>LM</t>
  </si>
  <si>
    <t>BZS 79-018</t>
  </si>
  <si>
    <t>BZS 79-021.150</t>
  </si>
  <si>
    <t>BZS 79-021.40</t>
  </si>
  <si>
    <t>BZS 79-021.75</t>
  </si>
  <si>
    <t>BZS 79-022</t>
  </si>
  <si>
    <t>ASC 6x16</t>
  </si>
  <si>
    <t>BZS 79-022/9</t>
  </si>
  <si>
    <t/>
  </si>
  <si>
    <t>BZS 79-023</t>
  </si>
  <si>
    <t>BZS 79-024</t>
  </si>
  <si>
    <t>BZS 80-001.150</t>
  </si>
  <si>
    <t>BZS 80-001.40</t>
  </si>
  <si>
    <t>BZS 80-001.75</t>
  </si>
  <si>
    <t>BZS 80-002</t>
  </si>
  <si>
    <t>UeV/ESV 3 K, 3 bar (MK)</t>
  </si>
  <si>
    <t>BZS 80-003.150</t>
  </si>
  <si>
    <t>BZS 80-003.40</t>
  </si>
  <si>
    <t>BZS 80-003.75</t>
  </si>
  <si>
    <t>BZS 80-004</t>
  </si>
  <si>
    <t>BZS 80-006</t>
  </si>
  <si>
    <t>BZS 80-007</t>
  </si>
  <si>
    <t>UeV 3, 1 bar</t>
  </si>
  <si>
    <t>BZS 80-009</t>
  </si>
  <si>
    <t>BZS 80-012.150</t>
  </si>
  <si>
    <t>BZS 80-012.40</t>
  </si>
  <si>
    <t>BZS 80-012.75</t>
  </si>
  <si>
    <t>BZS 80-015</t>
  </si>
  <si>
    <t>UeV/ESV 3 (MK)</t>
  </si>
  <si>
    <t>BZS 80-016</t>
  </si>
  <si>
    <t>ESV 3 (MK)</t>
  </si>
  <si>
    <t>BZS 80-017</t>
  </si>
  <si>
    <t>BZS 81-001</t>
  </si>
  <si>
    <t>BZS 81-002</t>
  </si>
  <si>
    <t>BZS 81-003</t>
  </si>
  <si>
    <t>BZS 81-004</t>
  </si>
  <si>
    <t>BZS 81-005.150</t>
  </si>
  <si>
    <t>BZS 81-005.40</t>
  </si>
  <si>
    <t>BZS 81-005.75</t>
  </si>
  <si>
    <t>BZS 81-006.150</t>
  </si>
  <si>
    <t>BZS 81-006.40</t>
  </si>
  <si>
    <t>BZS 81-006.75</t>
  </si>
  <si>
    <t>BZS 81-007</t>
  </si>
  <si>
    <t>BZS 81-008</t>
  </si>
  <si>
    <t>GB 125-1000</t>
  </si>
  <si>
    <t>BZS 81-009</t>
  </si>
  <si>
    <t>VA 4800 S / 6000 S</t>
  </si>
  <si>
    <t>BZS 81-010</t>
  </si>
  <si>
    <t>ESV 4, 3 bar (rostfrei)</t>
  </si>
  <si>
    <t>BZS 81-011</t>
  </si>
  <si>
    <t>BZS 81-013</t>
  </si>
  <si>
    <t>ESV San, 3 bar</t>
  </si>
  <si>
    <t>BZS 81-014</t>
  </si>
  <si>
    <t>UeV/ESV 2, 3 bar (MK)</t>
  </si>
  <si>
    <t>BZS 82-001</t>
  </si>
  <si>
    <t>ESV/VF 1, 1 bar</t>
  </si>
  <si>
    <t>BZS 82-001.2</t>
  </si>
  <si>
    <t>ESV/VF 2, 1 bar</t>
  </si>
  <si>
    <t>BZS 82-001.3</t>
  </si>
  <si>
    <t>ESV/VF 3, 1 bar</t>
  </si>
  <si>
    <t>BZS 82-001a</t>
  </si>
  <si>
    <t>ESV/VF 1a, 1 bar</t>
  </si>
  <si>
    <t>BZS 82-003</t>
  </si>
  <si>
    <t>Orion AL-KO AG</t>
  </si>
  <si>
    <t>BZS 82-005</t>
  </si>
  <si>
    <t>BZS 82-006</t>
  </si>
  <si>
    <t>BZS 82-007</t>
  </si>
  <si>
    <t>BZS 82-008</t>
  </si>
  <si>
    <t>UeV 1, 1 bar</t>
  </si>
  <si>
    <t>BZS 82-009</t>
  </si>
  <si>
    <t>BZS 82-011</t>
  </si>
  <si>
    <t>BZS 82-012</t>
  </si>
  <si>
    <t>BZS 82-013</t>
  </si>
  <si>
    <t>ESV 2 (GP)</t>
  </si>
  <si>
    <t>BZS 82-014</t>
  </si>
  <si>
    <t>PLW 45/16</t>
  </si>
  <si>
    <t>BZS 82-015</t>
  </si>
  <si>
    <t>PLW 6x16</t>
  </si>
  <si>
    <t>BZS 82-016</t>
  </si>
  <si>
    <t>Nagy</t>
  </si>
  <si>
    <t>BZS 82-017</t>
  </si>
  <si>
    <t>BZS 83-001</t>
  </si>
  <si>
    <t>BZS 83-002</t>
  </si>
  <si>
    <t>PLW 8x20/2</t>
  </si>
  <si>
    <t>BZS 83-003</t>
  </si>
  <si>
    <t>Chemviron</t>
  </si>
  <si>
    <t>ASC 12x30</t>
  </si>
  <si>
    <t>BZS 83-004</t>
  </si>
  <si>
    <t>BZS 83-005</t>
  </si>
  <si>
    <t>BZS 83-006</t>
  </si>
  <si>
    <t>ESV/VF 4, 3 bar</t>
  </si>
  <si>
    <t>BZS 83-007</t>
  </si>
  <si>
    <t>BZS 83-008</t>
  </si>
  <si>
    <t>BZS 83-009.150</t>
  </si>
  <si>
    <t>BZS 83-009.40</t>
  </si>
  <si>
    <t>BZS 83-009.75</t>
  </si>
  <si>
    <t>BZS 83-010</t>
  </si>
  <si>
    <t>BZS 84-001</t>
  </si>
  <si>
    <t>BZS 84-002</t>
  </si>
  <si>
    <t>BZS 84-003.2</t>
  </si>
  <si>
    <t>Marcmatal AG</t>
  </si>
  <si>
    <t>BZS 84-003.3</t>
  </si>
  <si>
    <t>BZS 84-005</t>
  </si>
  <si>
    <t>VF 3, 3 bar</t>
  </si>
  <si>
    <t>BZS 84-006</t>
  </si>
  <si>
    <t>BZS 84-007</t>
  </si>
  <si>
    <t>BZS 84-008</t>
  </si>
  <si>
    <t>BZS 84-009</t>
  </si>
  <si>
    <t>VA 6600 S - 9000 S</t>
  </si>
  <si>
    <t>BZS 84-012.150</t>
  </si>
  <si>
    <t>BZS 84-012.40</t>
  </si>
  <si>
    <t>BZS 84-012.75</t>
  </si>
  <si>
    <t>BZS 84-013</t>
  </si>
  <si>
    <t>LM 300</t>
  </si>
  <si>
    <t>BZS 84-015</t>
  </si>
  <si>
    <t>BZS 84-016</t>
  </si>
  <si>
    <t>BZS 84-018</t>
  </si>
  <si>
    <t>VA 4800 V</t>
  </si>
  <si>
    <t>BZS 84-019</t>
  </si>
  <si>
    <t>BZS 84-020</t>
  </si>
  <si>
    <t>VA 3600</t>
  </si>
  <si>
    <t>BZS 84-021</t>
  </si>
  <si>
    <t>BZS 85-001</t>
  </si>
  <si>
    <t>BZS 85-002</t>
  </si>
  <si>
    <t>BZS 85-006</t>
  </si>
  <si>
    <t>BZS 85-007</t>
  </si>
  <si>
    <t>BZS 85-008</t>
  </si>
  <si>
    <t>BZS 85-011</t>
  </si>
  <si>
    <t>BZS 85-012</t>
  </si>
  <si>
    <t>VF 3, 1 bar</t>
  </si>
  <si>
    <t>BZS 85-013</t>
  </si>
  <si>
    <t>BZS 85-014</t>
  </si>
  <si>
    <t>BZS 85-016</t>
  </si>
  <si>
    <t>BZS 85-017</t>
  </si>
  <si>
    <t>BZS 85-018</t>
  </si>
  <si>
    <t>VF 4, kurze Ausführung</t>
  </si>
  <si>
    <t>BZS 85-019</t>
  </si>
  <si>
    <t>BZS 86-001</t>
  </si>
  <si>
    <t>PLW 10/19</t>
  </si>
  <si>
    <t>BZS 86-002</t>
  </si>
  <si>
    <t>GAK 150 ES</t>
  </si>
  <si>
    <t>BZS 86-003</t>
  </si>
  <si>
    <t>GAK-E 150 - 600 E</t>
  </si>
  <si>
    <t>BZS 86-004</t>
  </si>
  <si>
    <t>GAK-D 150-600</t>
  </si>
  <si>
    <t>BZS 86-006</t>
  </si>
  <si>
    <t>BZS 86-007</t>
  </si>
  <si>
    <t>UeV/ESV 75 / 150</t>
  </si>
  <si>
    <t>BZS 86-010</t>
  </si>
  <si>
    <t>ESV 4, 3 bar (MK)</t>
  </si>
  <si>
    <t>BZS 86-011</t>
  </si>
  <si>
    <t>BZS 86-012</t>
  </si>
  <si>
    <t>BZS 86-013</t>
  </si>
  <si>
    <t>BZS 86-014</t>
  </si>
  <si>
    <t>ESV San, NW 50</t>
  </si>
  <si>
    <t>BZS 87-001.150</t>
  </si>
  <si>
    <t>BZS 87-001.40</t>
  </si>
  <si>
    <t>BZS 87-001.75</t>
  </si>
  <si>
    <t>BZS 87-003.150</t>
  </si>
  <si>
    <t>BZS 87-003.40</t>
  </si>
  <si>
    <t>BZS 87-003.75</t>
  </si>
  <si>
    <t>BZS 87-004</t>
  </si>
  <si>
    <t>BZS 87-005</t>
  </si>
  <si>
    <t>ESV/VF 40/75</t>
  </si>
  <si>
    <t>BZS 87-006</t>
  </si>
  <si>
    <t>BZS 87-007</t>
  </si>
  <si>
    <t>BZS 87-008</t>
  </si>
  <si>
    <t>BZS 87-009</t>
  </si>
  <si>
    <t>BZS 87-010</t>
  </si>
  <si>
    <t>BZS 87-011.150</t>
  </si>
  <si>
    <t>BZS 87-011.40</t>
  </si>
  <si>
    <t>BZS 87-011.75</t>
  </si>
  <si>
    <t>BZS 87-012</t>
  </si>
  <si>
    <t>BZS 87-013</t>
  </si>
  <si>
    <t>ESV/VF 75</t>
  </si>
  <si>
    <t>BZS 87-014</t>
  </si>
  <si>
    <t>BZS 87-017.150</t>
  </si>
  <si>
    <t>BZS 87-017.40</t>
  </si>
  <si>
    <t>BZS 87-017.75</t>
  </si>
  <si>
    <t>BZS 87-018</t>
  </si>
  <si>
    <t>BZS 87-019.150</t>
  </si>
  <si>
    <t>BZS 87-019.40</t>
  </si>
  <si>
    <t>BZS 87-019.75</t>
  </si>
  <si>
    <t>BZS 87-020</t>
  </si>
  <si>
    <t>BZS 87-021</t>
  </si>
  <si>
    <t>BZS 88-001</t>
  </si>
  <si>
    <t>PLW K 6X16</t>
  </si>
  <si>
    <t>BZS 88-002.150</t>
  </si>
  <si>
    <t>BZS 88-002.40</t>
  </si>
  <si>
    <t>BZS 88-002.75</t>
  </si>
  <si>
    <t>BZS 88-003</t>
  </si>
  <si>
    <t>BZS 88-004</t>
  </si>
  <si>
    <t>VF 4 S</t>
  </si>
  <si>
    <t>BZS 88-006</t>
  </si>
  <si>
    <t>BZS 88-007</t>
  </si>
  <si>
    <t>BZS 88-009</t>
  </si>
  <si>
    <t>VF - FG</t>
  </si>
  <si>
    <t>BZS 88-013</t>
  </si>
  <si>
    <t>BZS 89-003</t>
  </si>
  <si>
    <t>BZS 89-009</t>
  </si>
  <si>
    <t>BZS 90-001</t>
  </si>
  <si>
    <t>VF zu ESV-K</t>
  </si>
  <si>
    <t>BZS 90-002</t>
  </si>
  <si>
    <t>VF-FC</t>
  </si>
  <si>
    <t>BZS 90-007</t>
  </si>
  <si>
    <t>BZS 91-001</t>
  </si>
  <si>
    <t>PLW K 14x35 T</t>
  </si>
  <si>
    <t>BZS 91-002</t>
  </si>
  <si>
    <t>ESV KC</t>
  </si>
  <si>
    <t>BZS 92-001</t>
  </si>
  <si>
    <t>VF-KC</t>
  </si>
  <si>
    <t>BZS 92-002</t>
  </si>
  <si>
    <t>BZS 92-003</t>
  </si>
  <si>
    <t>ASC-T 12x30</t>
  </si>
  <si>
    <t>BZS 92-005</t>
  </si>
  <si>
    <t>VF 3</t>
  </si>
  <si>
    <t>BZS 92-009</t>
  </si>
  <si>
    <t>BZS 92-010</t>
  </si>
  <si>
    <t>BZS 92-013</t>
  </si>
  <si>
    <t>BZS 92-014</t>
  </si>
  <si>
    <t>BZS 92-015</t>
  </si>
  <si>
    <t>ESV 4 (MK)</t>
  </si>
  <si>
    <t>BZS 93-005.1200</t>
  </si>
  <si>
    <t>BZS 93-005.1800</t>
  </si>
  <si>
    <t>BZS 93-006</t>
  </si>
  <si>
    <t>BZS 93-008</t>
  </si>
  <si>
    <t>BZS 93-009</t>
  </si>
  <si>
    <t>BZS 93-010.3000</t>
  </si>
  <si>
    <t>BZS 93-010.3600</t>
  </si>
  <si>
    <t>BZS 93-011</t>
  </si>
  <si>
    <t>BZS 93-012</t>
  </si>
  <si>
    <t>VA 4200S - 6000S</t>
  </si>
  <si>
    <t>BZS 93-013</t>
  </si>
  <si>
    <t>VA 6600S-9000S</t>
  </si>
  <si>
    <t>BZS 93-014</t>
  </si>
  <si>
    <t>ESV 2  für Rauchrohr</t>
  </si>
  <si>
    <t>BZS 93-016</t>
  </si>
  <si>
    <t>BZS 93-019</t>
  </si>
  <si>
    <t>Picatox C 16x35</t>
  </si>
  <si>
    <t>BZS 94-003</t>
  </si>
  <si>
    <t>BZS 94-004</t>
  </si>
  <si>
    <t>VA 2400 rostfrei</t>
  </si>
  <si>
    <t>BZS 94-006</t>
  </si>
  <si>
    <t>BZS 94-008</t>
  </si>
  <si>
    <t>BZS 94-047</t>
  </si>
  <si>
    <t>Pflicht-SR, Neu LP 09-402</t>
  </si>
  <si>
    <t>BZS 95-001.150</t>
  </si>
  <si>
    <t>BZS 95-001.40</t>
  </si>
  <si>
    <t>BZS 95-001.75</t>
  </si>
  <si>
    <t>BZS 95-003</t>
  </si>
  <si>
    <t>BZS 95-004</t>
  </si>
  <si>
    <t>BZS 95-005</t>
  </si>
  <si>
    <t>GAK-E 700-1250</t>
  </si>
  <si>
    <t>BZS 95-006</t>
  </si>
  <si>
    <t>GAK-D 700-1250</t>
  </si>
  <si>
    <t>BZS 96-003</t>
  </si>
  <si>
    <t>Rico Sicherheitstechnik AG</t>
  </si>
  <si>
    <t>Rapido-Perfekt DN 700-1000</t>
  </si>
  <si>
    <t>BZS 96-004</t>
  </si>
  <si>
    <t>GAK-ES 200 und 250</t>
  </si>
  <si>
    <t>BZS 96-005</t>
  </si>
  <si>
    <t>BZS 96-007</t>
  </si>
  <si>
    <t>BZS 97-004.150</t>
  </si>
  <si>
    <t>BZS 97-004.40</t>
  </si>
  <si>
    <t>BZS 97-004.75</t>
  </si>
  <si>
    <t>BZS 97-006</t>
  </si>
  <si>
    <t>BZS 98-001</t>
  </si>
  <si>
    <t>BZS 98-002</t>
  </si>
  <si>
    <t>UeV/ESV 75</t>
  </si>
  <si>
    <t>BZS 98-003</t>
  </si>
  <si>
    <t>BZS 98-004</t>
  </si>
  <si>
    <t>BZS 98-005.150</t>
  </si>
  <si>
    <t>BZS 98-005.40</t>
  </si>
  <si>
    <t>BZS 98-005.75</t>
  </si>
  <si>
    <t>BZS 98-009</t>
  </si>
  <si>
    <t>SU 816</t>
  </si>
  <si>
    <t>BZS 98-226</t>
  </si>
  <si>
    <t>Einfügen
Wappen</t>
  </si>
  <si>
    <t>Wapapen 
einfügen</t>
  </si>
  <si>
    <t>Wappen 
einfügen</t>
  </si>
  <si>
    <t xml:space="preserve">Liste von zugelassenen Schutzbautenkomponenten (nicht abgschliessend) </t>
  </si>
  <si>
    <t>Presupposti per l’esercizio</t>
  </si>
  <si>
    <t>Documentazione della costruzione di protezione</t>
  </si>
  <si>
    <t>Aspetti generali</t>
  </si>
  <si>
    <t>Descrizione del difetto: manca un verbale di collaudo.</t>
  </si>
  <si>
    <t>Descrizione del difetto: manca una documentazione della costruzione di protezione.</t>
  </si>
  <si>
    <t>La mancanza di una documentazione della costruzione di protezione completa e ben strutturata costituisce un difetto.</t>
  </si>
  <si>
    <t>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t>
  </si>
  <si>
    <t>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t>
  </si>
  <si>
    <t>L’intera documentazione della costruzione di protezione dev’essere archiviata secondo un indice.</t>
  </si>
  <si>
    <t>Se la documentazione della costruzione di protezione manca, ci si deve accordare con l’ente cantonale responsabile delle costruzioni di protezione su come procedere.</t>
  </si>
  <si>
    <t>Piani</t>
  </si>
  <si>
    <t>I seguenti documenti mancanti devono essere resi disponibili e archiviati secondo il numero di esemplari richiesti nella costruzione di protezione.</t>
  </si>
  <si>
    <t>Descrizione del difetto: manca un piano del mobilio.</t>
  </si>
  <si>
    <t>Planimetria con arredamento disegnato (ad esempio le postazioni per dormire o le toilette a secco con pareti divisorie).</t>
  </si>
  <si>
    <t>Descrizione del difetto: manca un piano di situazione (scala: 1:500  1:1000).</t>
  </si>
  <si>
    <t>Descrizione del difetto: manca una planimetria (scala: 1:50).</t>
  </si>
  <si>
    <t>Descrizione del difetto: mancano le sezioni longitudinali e trasversali (scala: 1:50).</t>
  </si>
  <si>
    <t>Descrizione del difetto: mancano i piani aggiornati delle installazioni per ventilazione / riscaldamento; acqua / acque di scarico, elettricità (pianta in scala 1:50 e schemi).</t>
  </si>
  <si>
    <t>I documenti «ventilazione/riscaldamento» comprendono:</t>
  </si>
  <si>
    <t>-        piani d’installazione revisionati (piante, sezioni) della ventilazione,</t>
  </si>
  <si>
    <t>-        piani d’installazione revisionati (piante, sezioni) degli impianti di riscaldamento per l’acqua calda pompata,</t>
  </si>
  <si>
    <t>-        schema di funzionamento della ventilazione (principio della ventilazione),</t>
  </si>
  <si>
    <t>-        schema di funzionamento del riscaldamento (principio del riscaldamento),</t>
  </si>
  <si>
    <t>-        calcolo della ventilazione (distribuzione dell’aria immessa e sistema di scarico dell’aria) e</t>
  </si>
  <si>
    <t>-        schede con dati tecnici (apparecchio di ventilazione, ventilatore d’espulsione, riscaldatore d’aria elettrico, strumenti di misurazione, valvole antiesplosione, valvole di sovrappressione, filtro antigas, ecc.).</t>
  </si>
  <si>
    <t>I documenti «acqua / acque di scarico» comprendono:</t>
  </si>
  <si>
    <t>-        piano/i d’installazione revisionato/i dell’acqua calda e fredda,</t>
  </si>
  <si>
    <t>-        schema revisionato dell’approvvigionamento e della distribuzione dell’acqua potabile,</t>
  </si>
  <si>
    <t>-        schema di funzionamento revisionato dell’approvvigionamento idrico e della distribuzione dell’acqua potabile,</t>
  </si>
  <si>
    <t>-        schede con dati tecnici (elevatore di pressione, impianto di disinfezione a raggi UV, ecc.),</t>
  </si>
  <si>
    <t>-        piano d’installazione revisionato della canalizzazione,</t>
  </si>
  <si>
    <t>-        schema revisionato dell’evacuazione delle acque di scarico (schema di principio ed evacuazione delle acque di scarico),</t>
  </si>
  <si>
    <t>-        schema di funzionamento revisionato dell’evacuazione delle acque di scarico e</t>
  </si>
  <si>
    <t>-        schede con dati tecnici (pompa fecale, pompa fecale a mano, ecc.).</t>
  </si>
  <si>
    <t>I documenti «elettricità» comprendono:</t>
  </si>
  <si>
    <t>-        planimetria in scala 1:1000 (linea d’alimentazione a corrente forte),</t>
  </si>
  <si>
    <t>-        piano/i d’installazione revisionato/i della corrente forte,</t>
  </si>
  <si>
    <t>-        schema di principio revisionato dell’alimentazione in energia elettrica,</t>
  </si>
  <si>
    <t>-        piano di messa a terra revisionato,</t>
  </si>
  <si>
    <t>-        schemi revisionati del quadro principale e dei quadri secondari,</t>
  </si>
  <si>
    <t>-        registro dell’opera dell’impianto elettrico nella costruzione di protezione e</t>
  </si>
  <si>
    <t>-        istruzioni per l’uso del gruppo elettrogeno d’emergenza (*da verificare nei rifugi in cui è prescritto un approvvigionamento di corrente d’emergenza [rifugi a partire da 800 posti protetti] o che ne sono provvisti).</t>
  </si>
  <si>
    <t>La documentazione del gruppo elettrogeno d’emergenza deve contenere i seguenti documenti: istruzioni per l’uso e la manutenzione, livello di riempimento dell’olio, livello dell’acqua di raffreddamento, tabella dei carichi ed esito della prova di funzionamento di 24 h.</t>
  </si>
  <si>
    <t xml:space="preserve">Descrizione del difetto: nei rifugi dove sono prescritti o installati sistemi di trasmissione (trm) o telematici, così come negli impianti di protezione. </t>
  </si>
  <si>
    <t>Mancano i piani aggiornati delle installazioni per trm / telematica (pianta in scala 1:50 e schemi).</t>
  </si>
  <si>
    <t>-        piano d’installazione della telematica aggiornato (collegamenti / installazioni),</t>
  </si>
  <si>
    <t>-        schema di principio della telematica aggiornato (collegamenti / installazioni),</t>
  </si>
  <si>
    <t>-        schema di principio dell’impianto di radiocomunicazione 2500 MHz,</t>
  </si>
  <si>
    <t>-        schema di principio dell’impianto di radiocomunicazione 200 MHz (vecchio),</t>
  </si>
  <si>
    <t>-        istruzioni per l’uso del modem,</t>
  </si>
  <si>
    <t>-        istruzioni per l’uso del router,</t>
  </si>
  <si>
    <t>-        istruzioni per l’uso dell’impianto di commutazione per utenti (PBX) e</t>
  </si>
  <si>
    <t>-        istruzioni per l’uso dello switch di rete.</t>
  </si>
  <si>
    <t>I collegamenti devono essere rilevati da una persona specializzata direttamente sul posto e le relative informazioni richieste direttamente al provider di rete. La programmazione dell’impianto di commutazione per utenti (ICU) dev’essere eseguita da una ditta specializzata.</t>
  </si>
  <si>
    <t>Descrizione del difetto: nei rifugi dove sono prescritti o installati sistemi di trasmissione (trm) o telematici, così come negli impianti di protezione, manca un piano di situazione aggiornato (scala 1:500 o 1:1000) con le ubicazioni delle antenne, compresi i collegamenti.</t>
  </si>
  <si>
    <t>Manutenzione periodica</t>
  </si>
  <si>
    <t>Descrizione del difetto: la manutenzione periodica della costruzione di protezione non viene eseguita.</t>
  </si>
  <si>
    <t>Secondo le Istruzioni tecniche per la manutenzione delle costruzioni di protezione complete conformi alle ITO, ITRS o ITR (ITM 2000), la manutenzione periodica annuale degli impianti di protezione deve essere eseguita come segue:</t>
  </si>
  <si>
    <t>-        8 giri d’ispezione,</t>
  </si>
  <si>
    <t>-        3 interventi di PICCOLA manutenzione e</t>
  </si>
  <si>
    <t>-        1 intervento di GRANDE manutenzione.</t>
  </si>
  <si>
    <t>Per garantire la prontezza d’esercizio, tutti i sorveglianti d’impianto incorporati devono conoscere le installazioni tecniche dell’impianto di protezione ed essere impiegati per la manutenzione periodica. Si devono allestire e rispettare i piani d’intervento necessari.</t>
  </si>
  <si>
    <t>Secondo le Istruzioni per la prontezza operativa ridotta degli impianti della protezione della popolazione (POR 2004), la manutenzione periodica annuale degli impianti di protezione deve essere eseguita nello stesso modo, ma non sono necessari giri d’ispezione.</t>
  </si>
  <si>
    <t>Secondo le ITM, la manutenzione periodica annuale dei rifugi speciali (rifugi in campo aperto, rifugi in autorimesse sotterranee, rifugi di ospedali, case per anziani, case di cura e istituti) deve essere eseguita come segue:</t>
  </si>
  <si>
    <t>Rifugi ITRS con corrente d’emergenza e/o acqua, in esercizio:</t>
  </si>
  <si>
    <t>-        giri d’ispezione secondo le necessità,</t>
  </si>
  <si>
    <t>Rifugi ITRS senza corrente d’emergenza e/o acqua, fuori servizio:</t>
  </si>
  <si>
    <t>-        intervento di PICCOLA manutenzione secondo le necessità e</t>
  </si>
  <si>
    <t>Personale tecnico</t>
  </si>
  <si>
    <t>Descrizione del difetto: non è stato designato un responsabile della manutenzione della costruzione di protezione.</t>
  </si>
  <si>
    <t>Il proprietario designa un responsabile per l’esecuzione della manutenzione.</t>
  </si>
  <si>
    <t>Il responsabile deve avere a sua disposizione un team che esegue i lavori di manutenzione secondo le ITM.</t>
  </si>
  <si>
    <t>Questo team può essere composto ad esempio da:</t>
  </si>
  <si>
    <t>-        sorveglianti d’impianto della protezione civile,</t>
  </si>
  <si>
    <t>-        impiegati comunali,</t>
  </si>
  <si>
    <t>-        servizio tecnico degli ospedali,</t>
  </si>
  <si>
    <t>-        specialisti,</t>
  </si>
  <si>
    <t>-        ditte specializzate e</t>
  </si>
  <si>
    <t>-        custodi.</t>
  </si>
  <si>
    <t>Per ragioni di sicurezza, durante la «PICCOLA» e «GRANDE» manutenzione devono sempre essere presenti almeno due persone (vedi anche lista di controllo 67023.i della SUVA: «Persone tenute a lavorare da sole»).</t>
  </si>
  <si>
    <t>Descrizione del difetto: la persona responsabile non conosce la procedura di manutenzione.</t>
  </si>
  <si>
    <t>La manutenzione della costruzione di protezione si basa sulle liste di manutenzione (LM) e sulle ITM 2000.</t>
  </si>
  <si>
    <t>Descrizione del difetto: non è possibile garantire la manutenzione o la prontezza d’esercizio tecnica della costruzione di protezione con il personale tecnico disponibile.</t>
  </si>
  <si>
    <t>Per garantire la manutenzione e la prontezza d’esercizio della costruzione di protezione, dev’essere disponibile un team di manutenzione. A seconda delle dimensioni e del tipo della costruzione di protezione, questo team è composto ad esempio da:</t>
  </si>
  <si>
    <t>-        1 responsabile della manutenzione della costruzione di protezione e</t>
  </si>
  <si>
    <t>-        1-3 specialisti dei settori impianti elettrici / ventilazione / impianti sanitari / meccanica.</t>
  </si>
  <si>
    <t>Si deve reclutare, formare e impiegare regolarmente personale tecnico.</t>
  </si>
  <si>
    <t>Attrezzatura e materiale per la manutenzione</t>
  </si>
  <si>
    <t>Descrizione del difetto: il personale tecnico non dispone dell’attrezzatura necessaria per il controllo periodico.</t>
  </si>
  <si>
    <t xml:space="preserve">Per poter eseguire la manutenzione periodica, il personale tecnico deve disporre dell’attrezzatura e del materiale necessari, che comprendono: </t>
  </si>
  <si>
    <t>-        banco di lavoro e carrello con attrezzi (forniti dall’UFPP) negli impianti di protezione,</t>
  </si>
  <si>
    <t>-        semplice set di attrezzi (acquistato dai proprietari) nei rifugi,</t>
  </si>
  <si>
    <t>-        prodotti di manutenzione e lubrificanti e</t>
  </si>
  <si>
    <t>-        apparecchi e prodotti di pulizia.</t>
  </si>
  <si>
    <t>Gli apparecchi, gli attrezzi e il materiale mancanti devono essere procurati o messi a disposizione del personale tecnico</t>
  </si>
  <si>
    <t>Documentazione</t>
  </si>
  <si>
    <t>Documenti amministrativi</t>
  </si>
  <si>
    <t>Descrizione del difetto: manca un mansionario per le persone responsabili della manutenzione.</t>
  </si>
  <si>
    <t>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t>
  </si>
  <si>
    <t>Documenti tecnici</t>
  </si>
  <si>
    <t>Descrizione del difetto: manca una lista di manutenzione (LM) specifica per la costruzione di protezione.</t>
  </si>
  <si>
    <t>Per eseguire i lavori di manutenzione dev’essere disponibile una LM specifica per questa costruzione di protezione secondo le ITM, capitolo 1.6 ed esempio del capitolo 2.1. La LM dev’essere allestita in collaborazione con l’ente cantonale responsabile delle costruzioni di protezione.</t>
  </si>
  <si>
    <t>Descrizione del difetto: manca una lista di controllo per il ripristino della prontezza operativa normale (PON).</t>
  </si>
  <si>
    <t>La lista di controllo per la rimessa in prontezza operativa normale («Rimessa in PON») manca e dev’essere allestita.</t>
  </si>
  <si>
    <t>La rimessa in PON è descritta nella lista di controllo «Messa in POR» secondo le direttive POR, parte 2. È fondamentalmente il procedimento inverso della messa in POR.</t>
  </si>
  <si>
    <t>Descrizione del difetto: manca un registro dell’opera specifico per la costruzione di protezione (quaderno di controllo).</t>
  </si>
  <si>
    <t>Secondo le ITM si deve tenere un registro della costruzione di protezione, in cui annotare visite, occupazioni, manutenzione periodica, guasti, riparazioni, fatti particolari, ecc. Questo registro va messo a disposizione presso l’entrata principale.</t>
  </si>
  <si>
    <t>Vedi esempio: pagine 2-15 delle ITM 2000 per impianti di protezione completi o pagina 1.105 delle ITM 1980 per impianti di protezione rimodernabili.</t>
  </si>
  <si>
    <t>Descrizione del difetto: manca una lista dei pezzi di ricambio specifica per la costruzione di protezione.</t>
  </si>
  <si>
    <t>Si deve allestire una lista dei pezzi e del materiale di ricambio secondo le ITM, parte 14. Occorre stabilire che tipo di materiale, risp. quali pezzi di ricambio devono essere disponibili in quale quantità nella costruzione di protezione.</t>
  </si>
  <si>
    <t>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t>
  </si>
  <si>
    <t>Vedi esempio: ITM 2000 pagine 14-21 segg.</t>
  </si>
  <si>
    <t>Descrizione del difetto: manca una lista di controllo secondo le «Istruzioni POR parte 2» («Messa in POR»).</t>
  </si>
  <si>
    <t>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t>
  </si>
  <si>
    <t>Descrizione del difetto: per gli impianti di protezione completi mancano le «Istruzioni tecniche per la manutenzione 2000 (ITM 2000)».</t>
  </si>
  <si>
    <t>Per garantire una manutenzione a regola d’arte della costruzione di protezione, una copia delle ITM 2000 dev’essere disponibile sul posto.</t>
  </si>
  <si>
    <t>Descrizione del difetto: per gli impianti di protezione rimodernabili mancano le «Istruzioni tecniche dell’UFPC per la manutenzione degli impianti della protezione civile (ITM 1980)».</t>
  </si>
  <si>
    <t>Per garantire una manutenzione a regola d’arte dell’impianto di protezione, una copia delle ITM 1980 dev’essere disponibile sul posto.</t>
  </si>
  <si>
    <t>Liste di controllo per ‘l’approntamento e per i guasti di funzionamento degli impianti di protezione e dei rifugi</t>
  </si>
  <si>
    <t>Descrizione del difetto: manca una lista di controllo specifica alla costruzione di protezione per l’approntamento e la messa in esercizio in caso di conflitto armato.</t>
  </si>
  <si>
    <t>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t>
  </si>
  <si>
    <t>Descrizione del difetto: manca una lista di controllo specifica alla costruzione di protezione per l’approntamento e la messa in esercizio in caso di catastrofe o situazione d’emergenza.</t>
  </si>
  <si>
    <t>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t>
  </si>
  <si>
    <t>Descrizione del difetto: mancano le liste di controllo per i guasti di funzionamento secondo il manuale per l’esercizio tecnico.</t>
  </si>
  <si>
    <t>Vi rientrano ad esempio (elenco non esaustivo):</t>
  </si>
  <si>
    <t>-        lista di controllo «Guasto al ventilatore d’immissione dell’aria»,</t>
  </si>
  <si>
    <t>-        lista di controllo «Guasto alla rete locale di distribuzione dell’acqua»,</t>
  </si>
  <si>
    <t>-        lista di controllo «Ristagno nella canalizzazione locale»,</t>
  </si>
  <si>
    <t>-        lista di controllo «Guasto alla pompa fecale»,</t>
  </si>
  <si>
    <t>-        lista di controllo «Guasto alla rete elettrica locale» e</t>
  </si>
  <si>
    <t>-        lista di controllo «Guasto al gruppo elettrogeno d’emergenza».</t>
  </si>
  <si>
    <t>Queste liste devono essere allestite in collaborazione con l’ente cantonale responsabile delle costruzioni di protezione.</t>
  </si>
  <si>
    <t>Ventilazione</t>
  </si>
  <si>
    <t>Documenti d’esercizio</t>
  </si>
  <si>
    <t>Schema d’esercizio</t>
  </si>
  <si>
    <t xml:space="preserve">Descrizione del difetto: lo schema d’esercizio «Ventilazione» (schema di principio con istruzioni per l’uso) non è affisso in modo permanente in un punto idoneo. </t>
  </si>
  <si>
    <t>Lo schema d’esercizio deve essere realizzato e affisso in modo permanente presso l’impianto di ventilazione (VA)</t>
  </si>
  <si>
    <t>Descrizione del difetto: in rifugi dove è installato o prescritto un impianto di ventilazione centrale o negli impianti di protezione, lo schema d’esercizio «Ventilazione» non corrisponde all’impianto presente nella costruzione.</t>
  </si>
  <si>
    <t>Lo schema d’esercizio deve essere completato, corretto o ridisegnato.</t>
  </si>
  <si>
    <t>Descrizione del difetto: in base allo schema/alle istruzioni non è possibile impostare i seguenti modi d’esercizio:</t>
  </si>
  <si>
    <t>-        funzionamento di manutenzione,</t>
  </si>
  <si>
    <t>-        funzionamento con aria di ricircolo,</t>
  </si>
  <si>
    <t>-        funzionamento senza filtri antigas,</t>
  </si>
  <si>
    <t>-        funzionamento con filtri antigas e</t>
  </si>
  <si>
    <t>-        funzionamento d’emergenza.</t>
  </si>
  <si>
    <t>Da controllare nei rifugi dove è prescritto o montato un impianto di ventilazione (VA) centrale (rifugi a partire da 800 posti protetti).</t>
  </si>
  <si>
    <t>Lo schema d’esercizio «Ventilazione» deve mostrare come impostare i vari tipi di funzionamento. La procedura da seguire deve essere concordata con l’ente cantonale responsabile delle costruzioni di protezione.</t>
  </si>
  <si>
    <t>Marcatura dei componenti in caso di VA centrali</t>
  </si>
  <si>
    <t>Descrizione del difetto: la numerazione e le posizioni delle ITM e dello schema d’esercizio non corrispondono alle marcature sui componenti.</t>
  </si>
  <si>
    <t>Le marcature devono essere corrette o completate.</t>
  </si>
  <si>
    <t>Descrizione del difetto: le marcature non sono applicate in modo permanente e da escludere qualsiasi possibilità di confusione.</t>
  </si>
  <si>
    <t>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t>
  </si>
  <si>
    <t>Chiuse</t>
  </si>
  <si>
    <t>Cartelli indicatori e tempi di ricambio dell’aria</t>
  </si>
  <si>
    <t>Descrizione del difetto: nelle chiuse non è affisso in modo permanente un cartello con il tempo di spurgo della chiusa.</t>
  </si>
  <si>
    <t>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</si>
  <si>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per lo spurgo della chiusa occorrono più di 15 minuti.</t>
  </si>
  <si>
    <t>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t>
  </si>
  <si>
    <t>Chiusa separata verso la sala macchine</t>
  </si>
  <si>
    <t>Descrizione del difetto: nella chiusa della sala macchine non è affisso in modo permanente un cartello con il tempo di spurgo della chiusa.</t>
  </si>
  <si>
    <t>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t>
  </si>
  <si>
    <t>Descrizione del difetto: manca un pezzo di tubo amovibile nel canale di scarico dell’aria.</t>
  </si>
  <si>
    <t>Si deve disporre il montaggio di questo tubo. La procedura da seguire deve essere concordata con l’ente cantonale responsabile delle costruzioni di protezione.</t>
  </si>
  <si>
    <t xml:space="preserve">Descrizione del difetto: mancano le istruzioni per l’uso e gli attrezzi necessari per il montaggio del pezzo di tubo amovibile del canale di scarico dell’aria. </t>
  </si>
  <si>
    <t>Le istruzioni per l’uso e gli attrezzi necessari per montare/smontare il pezzo di tubo amovibile del canale di scarico dell’aria devono essere depositati in modo permanente nella chiusa.</t>
  </si>
  <si>
    <t>Componenti dell’impianto di ventilazione</t>
  </si>
  <si>
    <t>Valvole (valvole di sovrappressione VSP / valvole antiesplosione VAE / valvole combinate VSP/VAE)</t>
  </si>
  <si>
    <t>Descrizione del difetto: l’accesso alle valvole per l’esecuzione del controllo non è garantito.</t>
  </si>
  <si>
    <t>Non è quindi stato possibile effettuare il controllo delle valvole. Il personale tecnico deve garantire l’accesso.</t>
  </si>
  <si>
    <t>Descrizione del difetto: non tutte le valvole sono disponibili e montate.</t>
  </si>
  <si>
    <t>Le valvole mancanti devono essere montate da una ditta specializzata.</t>
  </si>
  <si>
    <t>Se non tutte le valvole sono disponibili e montate, la costruzione di protezione non è pronta all’esercizio. La procedura da seguire deve essere concordata con l’ente cantonale responsabile delle costruzioni di protezione.</t>
  </si>
  <si>
    <t>Descrizione del difetto: le valvole non dispongono del contrassegno UFPP (BZS) (etichetta adesiva / targhetta) o di un’omologazione UFPP (BZS) valida.</t>
  </si>
  <si>
    <t>Le valvole non più ammesse sono elencate in una tabella nell’appendice 3 delle ITR 1997 Impianti.</t>
  </si>
  <si>
    <t>Le valvole devono essere sostituite. La procedura da seguire deve essere concordata con l’ente cantonale responsabile delle costruzioni di protezione.</t>
  </si>
  <si>
    <t>Descrizione del difetto: non tutte le valvole sono pulite e sottoposte a regolare manutenzione.</t>
  </si>
  <si>
    <t>Le aperture delle valvole devono essere controllate e si deve eseguire la manutenzione (ITM: controllo del funzionamento, libertà di movimento, sporcizia, residui di vernice, ecc.).</t>
  </si>
  <si>
    <t>Descrizione del difetto: le griglie di protezione delle valvole sono arrugginite o mancano.</t>
  </si>
  <si>
    <t>Le griglie arrugginite o mancanti devono essere sostituite o procurate e montate.</t>
  </si>
  <si>
    <t>Descrizione del difetto: nelle valvole che danno direttamente all’esterno mancano le piastre paraschegge.</t>
  </si>
  <si>
    <t>Le piastre paraschegge mancanti devono essere procurate e montate. Si devono utilizzare piastre paraschegge omologate UFPP (BZS).</t>
  </si>
  <si>
    <t>Descrizione del difetto: non tutte le valvole VAE, VAE/PF, VSP, VSP/VAE sono funzionanti (le VSP, VSP/VAE non si aprono in caso di sovrappressione).</t>
  </si>
  <si>
    <t>In presenza di un difetto ci si deve accordare con l’ente cantonale responsabile delle costruzioni di protezione su come procedere.</t>
  </si>
  <si>
    <t>Filtri antigas (GF)</t>
  </si>
  <si>
    <t>Descrizione del difetto: nella costruzione di protezione non sono presenti tutti i GF necessari.</t>
  </si>
  <si>
    <t>I GF mancanti devono essere procurati (solo GF con omologazione UFPP) e installati. I GF (fino a GF300) devono essere coperti con una guaina protettiva.</t>
  </si>
  <si>
    <t>Se mancano dei GF, la costruzione di protezione non è pronta all’esercizio. La procedura da seguire deve essere concordata con l’ente cantonale responsabile delle costruzioni di protezione.</t>
  </si>
  <si>
    <t>Descrizione del difetto: i GF non dispongono di un’omologazione UFPP (BZS) valida.</t>
  </si>
  <si>
    <t>I GF devono essere sostituiti. I GF non più ammessi sono elencati in una tabella nell’appendice 3 delle ITR 1997 Impianti.</t>
  </si>
  <si>
    <t>Descrizione del difetto: i piombi dei GF sono danneggiati o mancano.</t>
  </si>
  <si>
    <t>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t>
  </si>
  <si>
    <t>Se i piombi dei GF sono danneggiati, la costruzione di protezione non è pronta all’esercizio.</t>
  </si>
  <si>
    <t>Descrizione del difetto: i GF sono molto arrugginiti o addirittura perforati dalla ruggine.</t>
  </si>
  <si>
    <t>I punti arrugginiti vanno trattati a regola d’arte. In presenza di perforazioni causati dalla ruggine o di altri danni importanti ci si deve accordare con l’ente cantonale responsabile delle costruzioni di protezione su come procedere.</t>
  </si>
  <si>
    <t xml:space="preserve">Se i GF sono molto arrugginiti o presentano addirittura perforazioni da ruggine, la costruzione di protezione non è pronta all’esercizio. </t>
  </si>
  <si>
    <t>Descrizione del difetto: i GF non sono imbullonati al pavimento.</t>
  </si>
  <si>
    <t>Si deve incaricare una ditta specializzata di eliminare il difetto.</t>
  </si>
  <si>
    <t>Descrizione del difetto: la direzione del flusso dell’aria del GF non corrisponde alla direzione del flusso dell’aria del sistema.</t>
  </si>
  <si>
    <t>Si deve capovolgere il GF. Questo difetto deve essere eliminato da una ditta specializzata.</t>
  </si>
  <si>
    <t>Descrizione del difetto: i tubi flessibili che collegano i GF (solo i GF 600) al sistema di distribuzione sono in cattivo stato (screpolati o friabili).</t>
  </si>
  <si>
    <t>I tubi flessibili devono essere trattati (con silicone o sego) o sostituiti.</t>
  </si>
  <si>
    <t>Descrizione del difetto: nella costruzione di protezione sono presenti GF di riserva.</t>
  </si>
  <si>
    <t>I GF di riserva presenti devono essere smaltiti correttamente oppure, se provvisti di omologazione UFPP (BZS), utilizzati in un’altra costruzione di protezione. La procedura da seguire deve essere concordata con l’ente cantonale responsabile delle costruzioni di protezione.</t>
  </si>
  <si>
    <t>Piccoli impianti di ventilazione (VA 40/75/150/300)</t>
  </si>
  <si>
    <t>Descrizione del difetto: l’accesso al VA non è garantito, non è pertanto possibile eseguire il controllo.</t>
  </si>
  <si>
    <t>L’accesso al VA deve sempre essere garantito affinché si possa eseguire il controllo. Si deve inoltre garantire l’azionamento tramite manovella.</t>
  </si>
  <si>
    <t>Descrizione del difetto: non tutti i VA sono presenti nella costruzione di protezione.</t>
  </si>
  <si>
    <t>I VA mancanti devono essere procurati e installati.Se mancano dei VA, la costruzione di protezione non è pronta all’esercizio. La procedura da seguire deve essere concordata con l’ente cantonale responsabile delle costruzioni di protezione.</t>
  </si>
  <si>
    <t>Descrizione del difetto: il VA non dispone di un’omologazione UFPP (BZS) valida.</t>
  </si>
  <si>
    <t>I VA non più ammessi sono elencati in una tabella nell’appendice 3 delle ITR 1997 Impianti.</t>
  </si>
  <si>
    <t>I VA che non dispongono di un’omologazione UFPP (BZS) valida devono essere sostituiti. La procedura da seguire deve essere concordata con l’ente cantonale responsabile delle costruzioni di protezione.</t>
  </si>
  <si>
    <t>Descrizione del difetto: mancano una tacca blu (aria fresca) e una tacca rossa (aria filtrata) sul debimetro.</t>
  </si>
  <si>
    <t>Si deve incaricare una ditta specializzata di eseguire le misurazioni necessarie e di contrassegnare il debimetro.</t>
  </si>
  <si>
    <t>Descrizione del difetto: la clappa a farfalla non si muove liberamente o è allentata.</t>
  </si>
  <si>
    <t>Questo difetto deve essere eliminato da una ditta specializzata.</t>
  </si>
  <si>
    <t>Descrizione del difetto: manca la manovella per il funzionamento d’emergenza.</t>
  </si>
  <si>
    <t>La manovella deve essere procurata presso il fabbricante.</t>
  </si>
  <si>
    <t>Descrizione del difetto: nei VA con interruttore remoto e accensione automatica e senza collare di protezione fisso (perno per l’azionamento manuale rientrante), manca il cappuccio di protezione dell’albero.</t>
  </si>
  <si>
    <t>Il cappuccio deve essere procurato e montato.</t>
  </si>
  <si>
    <t>Descrizione del difetto: i tubi flessibili sono danneggiati o non sottoposti a manutenzione (screpolati o friabili).</t>
  </si>
  <si>
    <t>Descrizione del difetto: i tubi flessibili non sono montati correttamente.</t>
  </si>
  <si>
    <t>Questo difetto può compromettere l’esercizio con aria filtrata. I tubi flessibili devono essere invertiti.</t>
  </si>
  <si>
    <t>Descrizione del difetto: il raccordo dei tubi flessibili è danneggiato o manca.</t>
  </si>
  <si>
    <t>Il raccordo deve essere sistemato o sostituito (da procurare presso il fabbricante del VA).</t>
  </si>
  <si>
    <t>Descrizione del difetto: il contenitore dell’acqua di condensazione è danneggiato o manca.</t>
  </si>
  <si>
    <t xml:space="preserve">Il contenitore dell’acqua di condensazione deve essere sostituito o procurato e montato nella posizione corretta secondo le istruzioni di montaggio (sospeso in posizione verticale). </t>
  </si>
  <si>
    <t>Descrizione del difetto: il contenitore dell’acqua di condensazione è bagnato o sporco.</t>
  </si>
  <si>
    <t>Il contenitore dell’acqua di condensazione deve essere svuotato e pulito a fondo oppure sostituito con uno nuovo.</t>
  </si>
  <si>
    <t>Descrizione del difetto: manca la griglia di protezione (griglia antitopi) nella condotta d’aspirazione della presa d’aria.</t>
  </si>
  <si>
    <t>La griglia antitopi va procurata e montata.</t>
  </si>
  <si>
    <t>Descrizione del difetto: la griglia di protezione (griglia antitopi) nella condotta d’aspirazione della presa d’aria è sporca, arrugginita o non può essere smontata.</t>
  </si>
  <si>
    <t>Si deve smontare, pulire e rimontare la griglia.</t>
  </si>
  <si>
    <t>Descrizione del difetto: nella presa d’aria del VA manca una VAE.</t>
  </si>
  <si>
    <t xml:space="preserve">La VAE mancante deve essere procurata (solo VAE con omologazione UFPP (BZS) e pressione di prova conforme alla costruzione di protezione). </t>
  </si>
  <si>
    <t>Se manca una VAE nella presa del VA, la costruzione di protezione non è pronta all’esercizio. La procedura da seguire deve essere concordata con l’ente cantonale responsabile delle costruzioni di protezione.</t>
  </si>
  <si>
    <t>Descrizione del difetto: il prefiltro è sporco o manca.</t>
  </si>
  <si>
    <t>Il prefiltro deve essere pulito, sostituito o procurato e montato.</t>
  </si>
  <si>
    <t>Descrizione del difetto: alcune condotte (di aspirazione o distribuzione dell’aria) sono danneggiate o mancano.</t>
  </si>
  <si>
    <t>Le condotte danneggiate devono essere riparate o sostituite, quelle mancanti procurate e montate.</t>
  </si>
  <si>
    <t>Descrizione del difetto: un VA non funziona.</t>
  </si>
  <si>
    <t>Il VA fuori uso deve essere riparato da una ditta specializzata (detentrice dell’omologazione) o sostituito se non è più possibile ripararlo.</t>
  </si>
  <si>
    <t>Se un VA non funziona, la costruzione di protezione non è pronta all’esercizio. La procedura da seguire deve essere concordata con l’ente cantonale responsabile delle costruzioni di protezione.</t>
  </si>
  <si>
    <t>Descrizione del difetto: il senso di rotazione dell’apparecchio non corrisponde alla marcatura.</t>
  </si>
  <si>
    <t>Questo deve essere corretto da un professionista.</t>
  </si>
  <si>
    <t>Descrizione del difetto: il motore è rumoroso.</t>
  </si>
  <si>
    <t>L’apparecchio deve essere controllato dal fabbricante o da una ditta specializzata (ossia dal titolare dell’omologazione).</t>
  </si>
  <si>
    <t xml:space="preserve">Descrizione del difetto: non è possibile eseguire il controllo del funzionamento d’emergenza. </t>
  </si>
  <si>
    <t>Se non è possibile eseguire il controllo del funzionamento d’emergenza, la costruzione di protezione non è pronta all’esercizio. La procedura da seguire deve essere concordata con l’ente cantonale responsabile delle costruzioni di protezione.</t>
  </si>
  <si>
    <t>Descrizione del difetto: nel funzionamento con filtro e nel funzionamento d’emergenza non è possibile raggiungere la sovrappressione minima di 50 Pa.</t>
  </si>
  <si>
    <t>In presenza di un difetto, si deve incaricare una ditta specializzata di controllare la ventilazione della costruzione di protezione e di ripararla se necessario.</t>
  </si>
  <si>
    <t>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t>
  </si>
  <si>
    <t>Descrizione del difetto: nel funzionamento senza filtro viene superata la sovrappressione massima di 250 Pa.</t>
  </si>
  <si>
    <t>D’intesa con l’ente cantonale responsabile delle costruzioni di protezione si deve incaricare una ditta specializzata di controllare la ventilazione della costruzione di protezione e di ripararla se necessario.</t>
  </si>
  <si>
    <t>Descrizione del difetto: l’illuminazione d’emergenza sul VA non funziona o manca.</t>
  </si>
  <si>
    <t>Questo difetto deve essere eliminato dal fabbricante o da una ditta specializzata.</t>
  </si>
  <si>
    <t>Descrizione del difetto: il VA non è allacciato ’alla rete elettrica tramite cavo, spina e presa o tramite allacciamento diretto (in caso di protezione dagli impulsi elettromagnetici [protezione EMP]).</t>
  </si>
  <si>
    <t>Si deve incaricare una ditta specializzata di smontare la spina e allacciare il VA direttamente alla distribuzione EMP.</t>
  </si>
  <si>
    <t>Descrizione del difetto: il riscaldatore d’aria elettrico non funziona.</t>
  </si>
  <si>
    <t>Il riscaldatore d’aria elettrico deve essere riparato da un professionista o sostituito dal fornitore (titolare dell’omologazione).</t>
  </si>
  <si>
    <t>Descrizione del difetto: il riscaldatore d’aria elettrico non è collegato all’apparecchio di ventilazione tramite interblocco (*in rifugi di ospedali, case per anziani, case di cura e istituti realizzati dopo il 2012).</t>
  </si>
  <si>
    <t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t>
  </si>
  <si>
    <t>Apparecchio di ventilazione centrale (VA 1200-9000)</t>
  </si>
  <si>
    <t>I VA non più ammessi devono essere sostituiti. La procedura da seguire deve essere concordata con l’ente cantonale responsabile delle costruzioni di protezione.</t>
  </si>
  <si>
    <t>Descrizione del difetto: il VA non funziona.</t>
  </si>
  <si>
    <t>Si deve incaricare una ditta specializzata (titolare dell’omologazione) di riparalo o di sostituirlo se non è più possibile ripararlo.</t>
  </si>
  <si>
    <t>Se il VA non funziona, la costruzione di protezione non è pronta all’esercizio. La procedura da seguire deve essere concordata con l’ente cantonale responsabile delle costruzioni di protezione.</t>
  </si>
  <si>
    <t>Descrizione del difetto: il VA non dispone di un dispositivo di azionamento a mano.</t>
  </si>
  <si>
    <t>Questo difetto (p. es. la mancanza di un fissaggio della manovella) deve essere eliminato in collaborazione con una ditta specializzata.</t>
  </si>
  <si>
    <t>Descrizione del difetto: il senso di rotazione del motore non è corretto.</t>
  </si>
  <si>
    <t>Si deve incaricare un professionista di correggere il difetto.</t>
  </si>
  <si>
    <t>Descrizione del difetto: mancano le cinghie trapezoidali per tutti i tipi di funzionamento.</t>
  </si>
  <si>
    <t>Si devono procurare le cinghie trapezoidali.</t>
  </si>
  <si>
    <t>Se mancano le cinghie trapezoidali per tutti i tipi di funzionamento, la costruzione di protezione non è pronta all’esercizio. La procedura da seguire deve essere concordata con l’ente cantonale responsabile delle costruzioni di protezione.</t>
  </si>
  <si>
    <t>Descrizione del difetto: mancano le cinghie trapezoidali di riserva per tutti i tipi di funzionamento.</t>
  </si>
  <si>
    <t>Le cinghie di riserva mancanti devono essere procurate e contrassegnate. Per ogni cinghia trapezoidale deve essere disponibile una cinghia di riserva corrispondente debitamente contrassegnata.</t>
  </si>
  <si>
    <t>Descrizione del difetto: il materassino filtrante per il funzionamento con aria di ricircolo manca o non è pulito.</t>
  </si>
  <si>
    <t>Il materassino filtrante per il funzionamento con aria di ricircolo deve essere pulito o sostituito.</t>
  </si>
  <si>
    <t>Descrizione del difetto: manca il materassino filtrante di riserva per il funzionamento con aria di ricircolo.</t>
  </si>
  <si>
    <t>Il materassino filtrante di riserva per il funzionamento con aria di ricircolo deve essere procurato.</t>
  </si>
  <si>
    <t>Descrizione del difetto: le VSP non si aprono (durante il funzionamento in sovrappressione).</t>
  </si>
  <si>
    <t>D’intesa con l’ente cantonale responsabile delle costruzioni di protezione, si deve incaricare una ditta specializzata di controllare la ventilazione della costruzione di protezione e di ripararla se necessario.</t>
  </si>
  <si>
    <t>Descrizione del difetto: nel funzionamento con filtro e nel funzionamento d’emergenza non viene raggiunta la sovrappressione minima di 50 Pa.</t>
  </si>
  <si>
    <t>Si deve incaricare una ditta specializzata di controllare la ventilazione della costruzione di protezione e di ripararla se necessario.</t>
  </si>
  <si>
    <t>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t>
  </si>
  <si>
    <t>Descrizione del difetto: la sovrappressione massima di 250 Pa ammessa nel funzionamento senza filtri viene superata.</t>
  </si>
  <si>
    <t>Descrizione del difetto: non è possibile eseguire il controllo del funzionamento d’emergenza.</t>
  </si>
  <si>
    <t>Descrizione del difetto: manca un dispositivo di protezione antigelo dell’elemento riscaldante elettrico (se esistente).</t>
  </si>
  <si>
    <t xml:space="preserve">Per evitare che in caso di basse temperature esterne l’acqua geli nel riscaldatore d’aria, il ventilatore d’immissione del VA viene disinserito da un dispositivo di protezione antigelo. </t>
  </si>
  <si>
    <t>Si deve incaricare una ditta specializzata di installare un comando del dispositivo di protezione antigelo secondo le ITO 1977, pag. 3.4-10.</t>
  </si>
  <si>
    <t>A tal fine si deve elaborare un progetto di rimodernamento in collaborazione con l’ente cantonale responsabile delle costruzioni di protezione da inoltrare per approvazione all’UFPP per la via di servizio.</t>
  </si>
  <si>
    <t>Descrizione del difetto: il comando della protezione antigelo non funziona.</t>
  </si>
  <si>
    <t>Per evitare che in caso di basse temperature esterne l’acqua geli nel riscaldatore d’aria, il ventilatore d’immissione viene disinserito da un dispositivo di protezione antigelo. Si deve incaricare una ditta specializzata di riparare il comando del dispositivo di protezione antigelo.</t>
  </si>
  <si>
    <t>Descrizione del difetto: il riscaldamento d’emergenza (secondo elemento riscaldante elettrico) non funziona.</t>
  </si>
  <si>
    <t>Si deve incaricare una ditta specializzata di ripararlo.</t>
  </si>
  <si>
    <t>Descrizione del difetto: il riscaldamento d’emergenza (calore residuo del motore diesel del gruppo elettrogeno d’emergenza) non funziona.</t>
  </si>
  <si>
    <t>Descrizione del difetto: il riscaldamento per l’utilizzo del riscaldamento normale in tempo di pace con acqua calda pompata (ACP) non funziona.</t>
  </si>
  <si>
    <t>Descrizione del difetto: appena prima dell’entrata nella costruzione di protezione manca la possibilità di chiudere la condotta di alimentazione del riscaldamento ACP.</t>
  </si>
  <si>
    <t>Si deve incaricare una ditta specializzata di installare un dispositivo di chiusura.</t>
  </si>
  <si>
    <t>Descrizione del difetto: è presente un dispositivo di raffreddamento non previsto per il gruppo elettrogeno d’emergenza.</t>
  </si>
  <si>
    <t>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t>
  </si>
  <si>
    <t>Condotte dell’aria / Clappe ermetiche ai gas / Dischi ciechi / Collegamenti flessibili</t>
  </si>
  <si>
    <t>Descrizione del difetto: le condotte dell’aria fresca, dell’aria filtrata, dell’aria immessa e dell’aria espulsa sono incomplete o danneggiate.</t>
  </si>
  <si>
    <t>Le condotte dell’aria corrispondenti devono essere completate o riparate da una ditta specializzata.</t>
  </si>
  <si>
    <t>Descrizione del difetto: non tutte le condotte dell’aria fresca, dell’aria filtrata, dell’aria immessa e dell’aria espulsa sono fissate in modo resistente agli urti.</t>
  </si>
  <si>
    <t>Le condotte dell’aria corrispondenti devono essere fissate secondo le «IT resistenza agli urti» da una ditta specializzata.</t>
  </si>
  <si>
    <t>Descrizione del difetto: non sono indicate le posizioni di base delle clappe di regolazione per le condotte di immissione e di espulsione dell’aria.</t>
  </si>
  <si>
    <t xml:space="preserve">La posizione delle clappe (APERTA / CHIUSA) nelle condotte dell’aria immessa, risp. dell’aria evacuata dev’essere visibile. Si consiglia di segnare le posizioni di base con un pennarello indelebile o un altro metodo idoneo. </t>
  </si>
  <si>
    <t>Descrizione del difetto: le clappe ermetiche ai gas / i dischi ciechi (dispositivi stagni) mancano o non funzionano.</t>
  </si>
  <si>
    <t>Le clappe ermetiche ai gas / i dischi ciechi devono essere procurati o sopposti a manutenzione (ITM: controllo del funzionamento, libertà di movimento, residui di vernice, ecc.).</t>
  </si>
  <si>
    <t>Descrizione del difetto: le clappe ermetiche ai gasi / i dischi ciechi (dispositivi stagni) non dispongono di un’omologazione UFPP (BZS) valida.</t>
  </si>
  <si>
    <t>Le clappe ermetiche ai gasi / i dischi ciechi che non sono più ammessi devono essere sostituiti. La procedura da seguire deve essere concordata con l’ente cantonale responsabile delle costruzioni di protezione n.</t>
  </si>
  <si>
    <t>Descrizione del difetto: i raccordi flessibili dei tubi o dei canali sono screpolati o friabili.</t>
  </si>
  <si>
    <t xml:space="preserve">I raccordi flessibili devono essere trattati (con silicone o sego) o sostituiti. </t>
  </si>
  <si>
    <t>Prefiltri (cestelli e materassini filtranti)</t>
  </si>
  <si>
    <t>Descrizione del difetto: mancano i prefiltri (cestelli per filtri rotondi, supporto per filtro piatto).</t>
  </si>
  <si>
    <t>I prefiltri mancanti devono essere procurati, compresi i materassini filtranti e un set di materassini filtranti di riserva (solo prodotti con omologazione UFPP (BZS) valida).</t>
  </si>
  <si>
    <t>Descrizione del difetto: il prefiltro non dispone di un’omologazione UFPP (BZS) valida.</t>
  </si>
  <si>
    <t>I prefiltri che non sono più ammessi devono essere sostituiti. La procedura da seguire deve essere concordata con l’ente cantonale responsabile delle costruzioni di protezione.</t>
  </si>
  <si>
    <t>Descrizione del difetto: i materassini dei prefiltri (nei filtri rotondi o piatti) mancano o non sono puliti.</t>
  </si>
  <si>
    <t>I materassini dei prefiltri sporchi devono essere puliti (sbattuti o puliti con l’aspirapolvere) oppure sostituiti. Per proteggersi dalla polvere, è consigliabile indossare una mascherina mentre si esegue la pulizia.</t>
  </si>
  <si>
    <t>Raccomandazione: i prefiltri rotondi devono essere smontati, imballati in sacchetti di plastica e immagazzinati. Al posto dei prefiltri, per il funzionamento di manutenzione si devono inserire sacchetti filtranti (vedi IMT pag. 5-22-24).</t>
  </si>
  <si>
    <t>Descrizione del difetto: mancano i materassini di riserva per i prefiltri rotondi o piatti.</t>
  </si>
  <si>
    <t>Si devono procurare i materassini di riserva necessari.</t>
  </si>
  <si>
    <t>Descrizione del difetto: i sacchetti filtranti disponibili per il funzionamento di manutenzione non sono puliti.</t>
  </si>
  <si>
    <t>I sacchetti filtranti sporchi devono essere puliti o sostituiti.</t>
  </si>
  <si>
    <t>Apparecchi di misurazione (portata d’aria e sovrappressione)</t>
  </si>
  <si>
    <t>Descrizione del difetto: manca il debimetro per il funzionamento con e/o senza filtri.</t>
  </si>
  <si>
    <t>Si deve incaricare una ditta specializzata di montare i debimetri mancanti e di eseguire le necessarie misurazioni.</t>
  </si>
  <si>
    <t>Descrizione del difetto: il debimetro non funziona.</t>
  </si>
  <si>
    <t>Il debimetro deve essere sostituito da una ditta specializzata con un prodotto normalmente ottenibile in commercio.</t>
  </si>
  <si>
    <t>Descrizione del difetto: sul debimetro mancano le tacche rossa e blu per il funzionamento con e senza filtri.</t>
  </si>
  <si>
    <t>Si deve incaricare una ditta specializzata di eseguire le necessarie misurazioni e di contrassegnare il debimetro (tacca rossa e tacca blu).</t>
  </si>
  <si>
    <t>Descrizione del difetto: manca un debimetro per il funzionamento con ricircolo dell’aria.</t>
  </si>
  <si>
    <t>Si deve incaricare una ditta specializzata di montare il debimetro.</t>
  </si>
  <si>
    <t>Descrizione del difetto: manca un manometro per misurare la sovrappressione all’interno dei locali.</t>
  </si>
  <si>
    <t>Si deve incaricare una ditta specializzata di montare il manometro mancante e di eseguire le necessarie misurazioni.</t>
  </si>
  <si>
    <t>Descrizione del difetto: le condotte necessarie per la misurazione (tramite manometro) della pressione esterna (condotte che conducono verso l’esterno) e della pressione interna (condotte che conducono al soggiorno) non sono montate correttamente.</t>
  </si>
  <si>
    <t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t>
  </si>
  <si>
    <t>Descrizione del difetto: a ventilazione spenta non tutti gli apparecchi di misurazione indicano “0”.</t>
  </si>
  <si>
    <t>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t>
  </si>
  <si>
    <t>Descrizione del difetto: gli apparecchi di misurazione non sono orizzontali o manca liquido di misurazione.</t>
  </si>
  <si>
    <t>Gli apparecchi di misurazione devono essere montati in posizione orizzontale. Se necessario rabboccare i manometri a tubo inclinato con l’apposito liquido. Si raccomanda di inserire le seguenti posizioni nella LM:</t>
  </si>
  <si>
    <t>-        c’è il liquido nei manometri a tubo inclinato?</t>
  </si>
  <si>
    <t>-        gli apparecchi di misurazione sono montati in posizione orizzontale?</t>
  </si>
  <si>
    <t>-        gli apparecchi di misurazione sono regolati su "0"?</t>
  </si>
  <si>
    <t>Ventilatore d’espulsione</t>
  </si>
  <si>
    <t>Descrizione del difetto: i ventilatori d’espulsione integrati nella costruzione non funzionano.</t>
  </si>
  <si>
    <t>Descrizione del difetto: i ventilatori d’espulsione non sono collegati agli apparecchi di ventilazione tramite un interblocco elettrico previsto per questo tipo di costruzione di protezione (esercizio solo con VA in funzione).</t>
  </si>
  <si>
    <t>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t>
  </si>
  <si>
    <t>Descrizione del difetto: il senso di rotazione del ventilatore d’espulsione non è corretto.</t>
  </si>
  <si>
    <t>Descrizione del difetto: mancano cinghie trapezoidali di riserva.</t>
  </si>
  <si>
    <t>Le cinghie trapezoidali mancanti devono essere procurate e contrassegnate. Per ogni cinghia trapezoidale deve essere disponibile una cinghia di riserva corrispondente debitamente contrassegnata.</t>
  </si>
  <si>
    <t xml:space="preserve">Clima </t>
  </si>
  <si>
    <t xml:space="preserve">Umidità dell’aria </t>
  </si>
  <si>
    <t>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t>
  </si>
  <si>
    <t>Descrizione del difetto: nella costruzione di protezione non sono stati montati abbastanza igrometri.</t>
  </si>
  <si>
    <t>Di conseguenza è impossibile valutare in modo affidabile l’umidità dell’aria. Si devono procurare degli igrometri adeguati (incl. tabelle), ad esempio stazioni di misurazione. Questi sono ottenibili anche presso i fabbricanti di deumidificatori.</t>
  </si>
  <si>
    <t>Descrizione del difetto: le tabelle con i risultati delle misurazioni dell’umidità dell’aria non sono aggiornate e tenute su tutto l’arco dell’anno.</t>
  </si>
  <si>
    <t>Non è quindi possibile valutare in modo affidabile le condizioni climatiche su tutto l’arco dell’anno. Queste devono essere rilevate ad esempio nell’ambito del giro di controllo mensile ed aggiornate regolarmente nelle tabelle.</t>
  </si>
  <si>
    <t>Descrizione del difetto: non è possibile mantenere l’umidità dell’aria costantemente sotto il 65%.</t>
  </si>
  <si>
    <t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t>
  </si>
  <si>
    <t>Si deve inoltre controllare che non ci sia acqua stagnante nella presa d’aria (PA) o nel cunicolo d’evasione (CE).</t>
  </si>
  <si>
    <t>Se nonostante una ventilazione corretta e la chiusura dei coperchi blindati non fosse possibile mantenere l’umidità dell’aria costantemente sotto il 65%, si deve procurare un numero sufficiente di deumidificatori.</t>
  </si>
  <si>
    <t>Descrizione del difetto: gli igrometri non vengono sottoposti a manutenzione e tarati regolarmente.</t>
  </si>
  <si>
    <t>Gli igrometri devono essere rigenerati e tarati almeno due volte all’anno. Si deve inserire una relativa posizione nella LM.</t>
  </si>
  <si>
    <t>Descrizione del difetto: mancano i documenti che indicano come regolare la ventilazione e posizionare le porte per garantire un funzionamento di manutenzione regolamentare ed efficiente.</t>
  </si>
  <si>
    <t>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t>
  </si>
  <si>
    <t>Si deve allestire la lista di controllo per la manutenzione e affiggerla in modo permanente sul QS1 nel locale ventilazione. Vedi esempio a pag. 2-8 ITM.</t>
  </si>
  <si>
    <t>Su ogni porta dev’essere affissa una targa con la scritta (verde) «Porta APERTA durante il funzionamento di manutenzione», (gialla) «Porta CHIUSA durante il funzionamento di manutenzione» o (rossa) «Porta CHIUSA A CHIAVE durante il funzionamento di manutenzione» (vedi ITM 2000, pag. 3-14).</t>
  </si>
  <si>
    <t>Descrizione del difetto: non sono presenti deumidificatori funzionanti.</t>
  </si>
  <si>
    <t>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t>
  </si>
  <si>
    <t>Costruzione</t>
  </si>
  <si>
    <t>Installazioni e opere successive estranee alla costruzione di protezione inizialmente approvata</t>
  </si>
  <si>
    <t>Descrizione del difetto: per le modifiche successive non sono disponibili le autorizzazioni dell’ufficio cantonale responsabile della protezione civile.</t>
  </si>
  <si>
    <t>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t>
  </si>
  <si>
    <t>Descrizione del difetto: mancano un piano e le istruzioni affisse in modo permanente in loco relative allo smantellamento delle installazioni e delle opere successive estranee alla costruzione di protezione approvata e al ripristino della sua funzione originaria.</t>
  </si>
  <si>
    <t>Deve essere elaborato un piano che descrive come ripristinare la funzione originaria della costruzione di protezione (tempo, personale e materiale necessari).</t>
  </si>
  <si>
    <t>Le piccole modifiche che non compromettono la funzione protettiva della costruzione di protezione e che sono reversibili in poco tempo devono essere documentate indicando come ripristinare la situazione originaria. Al momento non occorre adottare ulteriori misure.</t>
  </si>
  <si>
    <t>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t>
  </si>
  <si>
    <t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t>
  </si>
  <si>
    <t>Se a causa di modifiche strutturali l’involucro di protezione non è più ermetico, la costruzione di protezione non è pronta all’esercizio. La funzione protettiva deve essere immediatamente ripristinata.</t>
  </si>
  <si>
    <t>La procedura da seguire deve essere concordata con l’ente cantonale responsabile delle costruzioni di protezione.</t>
  </si>
  <si>
    <t xml:space="preserve">Descrizione del difetto: è evidente la presenza di rivestimenti di pavimenti, pareti e/o solette a rischio d’incendio. Valgono le norme e le direttive antincendio AICAA. </t>
  </si>
  <si>
    <t>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t>
  </si>
  <si>
    <t>Descrizione del difetto: nella costruzione di protezione sono presenti condotte di vapore, gas, olio combustibile o condotte per altre sostanze pericolose.</t>
  </si>
  <si>
    <t>Le condotte di vapore, gas o olio combustibile, come pure condotte per altre sostanze pericolose sono vietate nelle costruzioni di protezione e devono essere rimosse. La procedura da seguire deve essere concordata con l’ente cantonale responsabile delle costruzioni di protezione.</t>
  </si>
  <si>
    <t>Descrizione del difetto: l’isolamento termico applicato in un secondo tempo sull’involucro della costruzione di protezione non è smontabile.</t>
  </si>
  <si>
    <t>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t>
  </si>
  <si>
    <t>Descrizione del difetto: le installazioni e le opere successive estranee alla costruzione di protezione non sono smontabili o non sono montate in modo resistente agli urti.</t>
  </si>
  <si>
    <t>In tal caso la sicurezza delle persone non è più garantita. Il difetto deve essere eliminato. La procedura da seguire deve essere concordata con l’ente cantonale responsabile delle costruzioni di protezione.</t>
  </si>
  <si>
    <t>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t>
  </si>
  <si>
    <t>Descrizione del difetto: prima dell’entrata nell’involucro della costruzione di protezione manca la possibilità di chiudere le condotte estranee alla costruzione di protezione.</t>
  </si>
  <si>
    <t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t>
  </si>
  <si>
    <t>Piano sinottico e designazione dei locali</t>
  </si>
  <si>
    <t xml:space="preserve">Descrizione del difetto: manca un piano sinottico della costruzione di protezione affisso in modo permanente. </t>
  </si>
  <si>
    <t>Nella costruzione di protezione dev’essere affisso un piano sinottico alla parete (vedi ITO, cap. 2.95.2). Il piano dev’essere fissato su una lastra e affisso nell’impianto.</t>
  </si>
  <si>
    <t>Nei PC e negli IAP il piano viene affisso a una parete libera nel soggiorno, negli osp prot e nei CSP nella zona triage / accettazione / disinfezione.</t>
  </si>
  <si>
    <t>Descrizione del difetto: Mancano le designazioni dei locali corrispondenti al piano sinottico affisse in modo permanente.</t>
  </si>
  <si>
    <t>I locali devono essere contrassegnati esattamente come indicato nel piano sinottico. Per i dettagli vedi le ITO, cap. 2.95.1.</t>
  </si>
  <si>
    <t>Estintori (*obbligatori nei rifugi dove è prescritto o è stato installato un gruppo elettrogeno d’emergenza)</t>
  </si>
  <si>
    <t>Descrizione del difetto: non sono presenti estintori nella costruzione di protezione.</t>
  </si>
  <si>
    <t>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t>
  </si>
  <si>
    <t>Descrizione del difetto: gli estintori non sono stati sottoposti a manutenzione e non sono piombati in modo regolamentare.</t>
  </si>
  <si>
    <t>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t>
  </si>
  <si>
    <t>Descrizione del difetto: gli estintori presenti non sono del tipo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</si>
  <si>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t>
  </si>
  <si>
    <t>Descrizione del difetto: non ci sono abbastanza estintori montati in modo resistente agli urti.</t>
  </si>
  <si>
    <t>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t>
  </si>
  <si>
    <t>Descrizione del difetto: gli estintori non sono montati nel posto giusto.</t>
  </si>
  <si>
    <t>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t>
  </si>
  <si>
    <t>Involucro della costruzione di protezione, accessi, opere esterne, dintorni</t>
  </si>
  <si>
    <t>Involucro della costruzione di protezione</t>
  </si>
  <si>
    <t>Descrizione del difetto: l’involucro della costruzione di protezione è danneggiato o non ermetico.</t>
  </si>
  <si>
    <t>Se viene ad esempio individuata una crepa con infiltrazioni d’acqua nell’involucro di protezione, ci si deve accordare con l’ente cantonale delle costruzioni di protezione su come procedere.</t>
  </si>
  <si>
    <t>Descrizione del difetto: l’involucro di protezione presenta crepe larghe più di 2 mm senza infiltrazione d’acqua.</t>
  </si>
  <si>
    <t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t>
  </si>
  <si>
    <t>Descrizione del difetto: non tutti gli attraversamenti dell’involucro di protezione sono ermetici ai gas e resistenti alla pressione come prescritto dall’UFPP.</t>
  </si>
  <si>
    <t>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t>
  </si>
  <si>
    <t>Descrizione del difetto: i danni esistenti non sono riparati (le scagliature non sono aggiustate, l’armatura scoperta non è trattata).</t>
  </si>
  <si>
    <t>I ferri d’armatura scoperti devono essere trattati da una ditta specializzata e le scagliature riprofilate.</t>
  </si>
  <si>
    <t>Descrizione del difetto: non tutti gli attraversamenti tra il locale ventilazione e il locale soggiorno sono ermetici ai gas (paratia tagliafuoco).</t>
  </si>
  <si>
    <t>Questi attraversamenti devono essere resi ermetici da una ditta specializzata.</t>
  </si>
  <si>
    <t>Descrizione del difetto: le pareti e/o le solette sono intaccate da muffa.</t>
  </si>
  <si>
    <t>Si deve provvedere affinché l’umidità relativa dell’aria nei locali non superi il 65%. Di regola si incarica una ditta specializzata in risanamenti da muffe. La procedura da seguire deve essere concordata con l’ente cantonale responsabile delle costruzioni di protezione.</t>
  </si>
  <si>
    <t>Uscite di sicurezza (US) e cunicoli d’evasione (CE)</t>
  </si>
  <si>
    <t>Descrizione del difetto: l’accesso ai pozzi d’uscita per effettuare la manutenzione non è garantito.</t>
  </si>
  <si>
    <t xml:space="preserve">L’accesso ai pozzi deve essere garantito. </t>
  </si>
  <si>
    <t>Le uscite di sicurezza (US) devono avere un’apertura di almeno 0.60 m x 0.80 m. I cunicoli d’evasione (CE) devono avere un’apertura di almeno 0.60 m x 0.60 m.</t>
  </si>
  <si>
    <t>Il profilo metallico avvitato sui bordi dell’apertura la rimpicciolisce su entrambi i lati di 0.10 m. Deve quindi essere concepito in maniera da poter essere facilmente rimosso in caso di occupazione del rifugio.</t>
  </si>
  <si>
    <t>L’isolazione esterna rimpicciolisce l’apertura di 0.10 m e deve essere adattata in modo tale che l’apertura raggiunga le dimensioni prescritte.</t>
  </si>
  <si>
    <t>L’elemento del pozzo luce (altezza min. 1 m) deve essere smontato e sostituito da un elemento più grande, in modo che l’apertura raggiunga almeno le dimensioni prescritte.</t>
  </si>
  <si>
    <t>Se l’accesso ai pozzi d’uscita non è sufficientemente garantito, ci si deve accordare con l’ente cantonale responsabile delle costruzioni di protezione su come procedere.</t>
  </si>
  <si>
    <t>Descrizione del difetto: lo spigolo inferiore dell’architrave dell’apertura del coperchio blindato (CB) non si trova ad almeno 35 cm sotto terra.</t>
  </si>
  <si>
    <t>L’architrave dell’apertura del coperchio blindato (CB) deve trovarsi almeno 35 cm sotto terra (protezione dalle radiazioni e dalle schegge).</t>
  </si>
  <si>
    <t>Il pozzo dell’uscita di sicurezza deve essere innalzato e il terreno circostante adattato di conseguenza.</t>
  </si>
  <si>
    <t>In presenza di un difetto di questo tipo, ci si deve accordare con l’ente cantonale responsabile delle costruzioni di protezione su come procedere.</t>
  </si>
  <si>
    <t>Descrizione del difetto: lo spigolo superiore dei pozzi d’uscita non è adattato all’altezza del terreno circostante.</t>
  </si>
  <si>
    <t>Lo spigolo superiore dei pozzi delle uscite di sicurezza e dei cunicoli d’evasione deve raggiungere l’altezza del terreno, in caso contrario deve essere innalzato almeno fino a filo del terreno.</t>
  </si>
  <si>
    <t>Descrizione del difetto: le coperture dei pozzi (coperchi, griglie) non sono assicurate.</t>
  </si>
  <si>
    <t>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t>
  </si>
  <si>
    <t>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t>
  </si>
  <si>
    <t>Descrizione del difetto: a partire da un’altezza del pozzo di ≥ 1.5 fino a ≤ 4.5 m, nella parte più stretta del pozzo non sono presenti né una scala né staffe di risalita funzionali.</t>
  </si>
  <si>
    <t>A partire da 1.50 m d’altezza, il pozzo dev’essere munito di staffe o di scale di risalita (ITRP), che devono essere montate alla parete del pozzo stesso. Non possono terminare sul lato conico dell’uscita.</t>
  </si>
  <si>
    <t>Descrizione del difetto: il pozzo dell’uscita di sicurezza con un’altezza di &lt; 4.5 m non corrisponde alle dimensioni minime di 60 cm x 80 cm.</t>
  </si>
  <si>
    <t>Descrizione del difetto: il pozzo dell’uscita di sicurezza con un’altezza di ≥ 4.5 m non corrisponde alle dimensioni minime di 1.3 m x 0.8 m o non dispone di un pianerottolo di sicurezza con un passaggio di &gt; 60 cm x 80 cm.</t>
  </si>
  <si>
    <t>A partire da 4.50 m d’altezza, il pozzo dev’essere munito di pianerottoli intermedi alternati lateralmente. In loro assenza, sono prescritte scalette di risalita con gabbia di protezione (gabbia raccomandata da un’altezza di 3.00 m).</t>
  </si>
  <si>
    <t>Occorre installare dei dispositivi d’accesso adeguati e montati fissi in tutta la costruzione, rispettando le pertinenti prescrizioni SUVA.</t>
  </si>
  <si>
    <t>Descrizione del difetto: il drenaggio dell’acqua manca o non funziona.</t>
  </si>
  <si>
    <t>Se il drenaggio dell’acqua manca o non funziona, sussiste il pericolo di allagamento. Per scongiurare questo pericolo, lo scarico dell’acqua nelle uscite di sicurezza e nei cunicoli d’evasione deve essere munito di griglia per assicurarne la funzionalità a lungo termine.</t>
  </si>
  <si>
    <t>Descrizione del difetto: i pozzi e i CE sono danneggiati.</t>
  </si>
  <si>
    <t>I pozzi e i CE devono essere riparati.</t>
  </si>
  <si>
    <t>Descrizione del difetto: le US / i CE non sono praticabili.</t>
  </si>
  <si>
    <t>In vista della manutenzione o di un’occupazione, le US e i CE devono essere sistemati affinché siano praticabili.</t>
  </si>
  <si>
    <t>Descrizione del difetto: la copertura del terreno dei CE non raggiunge il minimo di 30 cm.</t>
  </si>
  <si>
    <t>Il cunicolo d’evasione deve essere interrato almeno 0.30 m. La copertura e il pozzo di uscita del cunicolo d’evasione devono essere innalzati di conseguenza.</t>
  </si>
  <si>
    <t>Protezione degli accessi contro le macerie</t>
  </si>
  <si>
    <t>Descrizione del difetto: manca un’uscita di sicurezza (US/CE) fuori dalla zona macerie H/2 (prescritta per rifugi a partire da 14 posti protetti) oppure, nelle aree densamente popolate, mancano più US/CE all’interno della zona macerie.</t>
  </si>
  <si>
    <t xml:space="preserve">La protezione contro le macerie delle uscite d’emergenza o dei pozzi d’uscita dei cunicoli d’evasione deve essere garantita (protezione contro le macerie = distanza minima corrispondente a ½ altezza della gronda della facciata dell’edificio sovrastante o vicino). </t>
  </si>
  <si>
    <t>Descrizione del difetto: manca un accesso protetto contro le macerie.</t>
  </si>
  <si>
    <t>Almeno un accesso deve essere dotato di protezione contro le macerie (protezione contro le macerie = distanza minima corrispondente a ½ altezza della gronda della facciata dell’edificio sovrastante o vicino).</t>
  </si>
  <si>
    <t>Prese e scarichi d’aria (PA/SA)</t>
  </si>
  <si>
    <t>Descrizione del difetto: l’accesso per la manutenzione delle PA non è garantito oppure la sezione dell’apertura è ostruita.</t>
  </si>
  <si>
    <t xml:space="preserve">L’accesso va tenuto libero (l’apertura del pozzo non può essere chiusa, coperta da vegetazione, ecc.). </t>
  </si>
  <si>
    <t>Descrizione del difetto: l’accesso per la manutenzione degli SA non è garantito oppure la sezione dell’apertura è ostruita.</t>
  </si>
  <si>
    <t xml:space="preserve">Le griglie delle prese e degli scarichi d’aria devono essere assicurate in modo che non possano essere aperte da persone non autorizzate. In caso contrario, il proprietario può incorrere in conseguenze di responsabilità civile. </t>
  </si>
  <si>
    <t>Descrizione del difetto: le PA non sono protette contro le macerie.</t>
  </si>
  <si>
    <t xml:space="preserve">La protezione delle prese d’aria contro le macerie deve essere garantita (protezione contro le macerie = distanza minima corrispondente a ½ altezza della gronda della facciata dell’edificio sovrastante o vicino). </t>
  </si>
  <si>
    <t>Se le PA non sono protette contro le macerie ci si deve accordare con l’ente cantonale responsabile delle costruzioni di protezione su come procedere.</t>
  </si>
  <si>
    <t>Descrizione del difetto: gli SA non sono protetti contro le macerie.</t>
  </si>
  <si>
    <t xml:space="preserve">La protezione degli scarichi d’aria contro le macerie deve essere garantita (protezione contro le macerie = distanza minima corrispondente a ½ altezza della gronda della facciata dell’edificio sovrastante o vicino). </t>
  </si>
  <si>
    <t xml:space="preserve">Se le SA non sono protette dalle macerie, ci si deve accordare con l’ente cantonale responsabile delle costruzioni di protezione su come procedere. </t>
  </si>
  <si>
    <t>Descrizione del difetto: la distanza tra PA e SA non corrisponde alla distanza minima necessaria per la direzione prevalente del vento (di regola da 6 a 10 m).</t>
  </si>
  <si>
    <t>Descrizione del difetto: nelle PA mancano le scalette di risalita e/o gli ausili per l’accesso.</t>
  </si>
  <si>
    <t>A partire da 1.50 m d’altezza, il pozzo dev’essere munito di staffe o di scale di risalita, che devono essere montate alla parete del pozzo stesso. Non devono terminare sul lato conico dell’uscita.</t>
  </si>
  <si>
    <t>Descrizione del difetto: negli SA mancano le scalette di risalita e/o gli ausili per l’accesso.</t>
  </si>
  <si>
    <t>Descrizione del difetto: le prese e gli scarichi d’aria con un’altezza &gt; 4.5 m non dispongono di un pianerottolo di sicurezza con un passaggio di &gt; 60 cm x 80 cm o una relativa protezione per la schiena (gabbia di protezione).</t>
  </si>
  <si>
    <t xml:space="preserve">A partire da 4.50 m d’altezza, il pozzo dev’essere munito di pianerottoli intermedi alternati lateralmente. In loro mancanza, sono prescritte scalette di risalita con gabbia di protezione (gabbia raccomandata da un’altezza di 3.00 m). </t>
  </si>
  <si>
    <t xml:space="preserve">Occorre installare dei dispositivi d’accesso adeguati e montati fissi in tutta la costruzione, rispettando le pertinenti prescrizioni SUVA.  </t>
  </si>
  <si>
    <t>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t>
  </si>
  <si>
    <t>Sicurezza di ringhiere e parapetti</t>
  </si>
  <si>
    <t xml:space="preserve">Descrizione del difetto: le ringhiere e i parapetti presenti presso le entrate non proteggono dalle cadute dall’alto. </t>
  </si>
  <si>
    <t>Le ringhiere e i parapetti devono essere conformi alle direttive in materia. In presenza di un difetto si deve coinvolgere l’esperto della sicurezza del Comune.</t>
  </si>
  <si>
    <t>Chiusure</t>
  </si>
  <si>
    <t>Porte blindate (PB), coperchi blindati (CB), porte a pressione (PP), portoni blindati (POB)</t>
  </si>
  <si>
    <t>Descrizione del difetto: le chiusure non sono accessibili.</t>
  </si>
  <si>
    <t xml:space="preserve">Le barriere architettoniche devono essere eliminate oppure eseguite in modo che si possano smontare per permettere di chiudere le chiusure durante gli interventi di manutenzione e i controlli periodici (prove di sovrappressione).  </t>
  </si>
  <si>
    <t>Descrizione del difetto: mancano alcune chiusure.</t>
  </si>
  <si>
    <t>Se mancano delle chiusure, la costruzione di protezione non è pronta all’esercizio. La procedura da seguire deve essere concordata con l’ente cantonale responsabile delle costruzioni di protezione.</t>
  </si>
  <si>
    <t>Descrizione del difetto: le chiusure non possono venir aperte o chiuse.</t>
  </si>
  <si>
    <t>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t>
  </si>
  <si>
    <t>Se non è possibile aprire e chiudere completamente le chiusure, la costruzione di protezione non è pronta all’esercizio. La procedura da seguire deve essere concordata con l’ente cantonale responsabile delle costruzioni di protezione.</t>
  </si>
  <si>
    <t>Descrizione del difetto: le cerniere presentano crepe e/o non si muovono liberamente.</t>
  </si>
  <si>
    <t>Questo difetto deve essere eliminato dal fabbricante.</t>
  </si>
  <si>
    <t>Descrizione del difetto: i perni delle cerniere non sono assicurati in alto e in basso con uno spinotto o un cordolo di saldatura.</t>
  </si>
  <si>
    <t>I perni delle cerniere devono essere assicurati in alto e in basso con uno spinotto o un cordolo di saldatura.</t>
  </si>
  <si>
    <t>Descrizione del difetto: i nippli di ingrassaggio sui telai delle chiusure mancano o sono pitturati.</t>
  </si>
  <si>
    <t>I nippli di ingrassaggio mancanti sulle PT, i CB, le PP e i POC devono essere sostituiti da una ditta specializzata.</t>
  </si>
  <si>
    <t>Descrizione del difetto: le chiusure presentano ruggine.</t>
  </si>
  <si>
    <t>Le chiusure devono essere trattate a regola d’arte.</t>
  </si>
  <si>
    <t>Descrizione del difetto: alcune leve di chiusura mancano o non sono montate.</t>
  </si>
  <si>
    <t xml:space="preserve">Acquistare le leve di chiusura mancanti dal fabbricante e montare correttamente quelle montate male. </t>
  </si>
  <si>
    <t>Descrizione del difetto: le leve delle chiusure non sono regolate correttamente (non si chiudono bene).</t>
  </si>
  <si>
    <t>Il gioco della leva deve essere regolato in modo tale da evitare che giri da sola.</t>
  </si>
  <si>
    <t>Il gioco tra la leva di chiusura esterna e quella interna misurato sul perimetro non deve superare i 2.5 cm. I bulloni devono essere serrati, il meccanismo dev’essere ingrassato e scorrevole.</t>
  </si>
  <si>
    <t>Descrizione del difetto: mancano alcune guarnizioni di gomma sulle chiusure.</t>
  </si>
  <si>
    <t>Le guarnizioni mancanti devono essere inserite o procurate.</t>
  </si>
  <si>
    <t>Descrizione del difetto: le guarnizioni di gomma sono danneggiate, schiacciate, sporche, pitturate oppure secche e screpolate.</t>
  </si>
  <si>
    <t>Le guarnizioni di gomma friabili, indurite, screpolate o danneggiate devono essere sostituite.</t>
  </si>
  <si>
    <t>Descrizione del difetto: le chiusure non sono ermetiche.</t>
  </si>
  <si>
    <t xml:space="preserve">Si devono controllare i seguenti punti: </t>
  </si>
  <si>
    <t>-        tutte le guarnizioni in gomma sono inserite (controllare la resistenza nella scanalatura),</t>
  </si>
  <si>
    <t>-        le guarnizioni di gomma non sono danneggiate (screpolature, parti rotte),</t>
  </si>
  <si>
    <t>-        le guarnizioni di gomma sono elastiche (non indurite o friabili),</t>
  </si>
  <si>
    <t>-        le guarnizioni di gomma sono pulite (niente vernice sulla gomma) e</t>
  </si>
  <si>
    <t>-        chiudere le chiusure e controllare la loro ermeticità (test della luce).</t>
  </si>
  <si>
    <t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t>
  </si>
  <si>
    <t xml:space="preserve">Se malgrado l’adozione di queste misure non è possibile rendere ermetiche le chiusure, ci si deve accordare con l’ente cantonale responsabile delle costruzioni di protezione su come procedere.  </t>
  </si>
  <si>
    <t>Descrizione del difetto: manca almeno un dispositivo di autoliberazione completo e funzionante.</t>
  </si>
  <si>
    <t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t>
  </si>
  <si>
    <t xml:space="preserve">Si devono procurare le parti mancanti. Il dispositivo dev’essere piombato. </t>
  </si>
  <si>
    <t xml:space="preserve">Il funzionamento del dispositivo di autoliberazione (tubo quadro, spina, dado e chiave) va verificato. </t>
  </si>
  <si>
    <t>Descrizione del difetto: manca la maniglia amovibile per aprire il coperchio blindato dall’esterno.</t>
  </si>
  <si>
    <t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t>
  </si>
  <si>
    <t>Descrizione del difetto: manca il tappo per chiudere il tubo trm integrato nel CB (se esistente: fabbricato, tipo) o è difficile da togliere.</t>
  </si>
  <si>
    <t>Il tappo va procurato o reso più scorrevole.</t>
  </si>
  <si>
    <t>Descrizione del difetto: nelle costruzioni di protezione realizzate dopo il 1° gennaio 1974 mancano degli spinotti di sicurezza.</t>
  </si>
  <si>
    <t>Si devono procurare gli spinotti mancanti.</t>
  </si>
  <si>
    <t>Descrizione del difetto: non è possibile smontare la finestra della cantina nel CB.</t>
  </si>
  <si>
    <t xml:space="preserve">Gli elementi delle finestre della cantina previsti per il tempo di pace devono essere facili da smontare. Se ciò non fosse è il caso, occorre correggere la situazione. </t>
  </si>
  <si>
    <t>Chiusure supplementari («porte rosse») / porte di collegamento</t>
  </si>
  <si>
    <t>Descrizione del difetto: entrate o collegamenti supplementari tra due costruzioni di protezione utilizzati in tempo di pace non si possono chiudere con una PB o un CB.</t>
  </si>
  <si>
    <t>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t>
  </si>
  <si>
    <t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t>
  </si>
  <si>
    <t>Descrizione del difetto: chiusure supplementari tra il settore protetto e quello non protetto per l’utilizzo in tempo di pace non sono contrassegnate in modo permanente con la scritta «Porta rossa, chiusa in caso di occupazione».</t>
  </si>
  <si>
    <t>Le chiusure supplementari devono essere contrassegnate in modo permanente. Si devono affiggere dei cartelli con la scritta «Porta rossa, chiusa in caso di occupazione» sui due lati della chiusura.</t>
  </si>
  <si>
    <t>Descrizione del difetto: porte di collegamento tra costruzioni di protezione non sono contrassegnate in modo permanente con la scritta «In caso di occupazione questa porta deve essere chiusa».</t>
  </si>
  <si>
    <t>Si devono affiggere in modo permanente i cartelli con la scritta «In caso di occupazione questa porta deve essere chiusa».</t>
  </si>
  <si>
    <t>Descrizione del difetto: le chiusure supplementari non sono dotate di meccanismo di chiusura speciale.</t>
  </si>
  <si>
    <t>Le chiusure supplementari devono essere munite di un meccanismo di chiusura speciale onde evitare che non possano più essere aperte né dall’interno né dall’esterno. Si deve procurare e montare un meccanismo di chiusura funzionale.</t>
  </si>
  <si>
    <t>Complemento per PB con soglia amovibile</t>
  </si>
  <si>
    <t>Descrizione del difetto: manca la soglia amovibile.</t>
  </si>
  <si>
    <t>Si deve procurare un modello di soglia omologato UFPP (BZS).</t>
  </si>
  <si>
    <t>Se manca la soglia amovibile, la costruzione di protezione non è pronta all’esercizio. La procedura da seguire deve essere concordata con l’ente cantonale responsabile delle costruzioni di protezione.</t>
  </si>
  <si>
    <t>Descrizione del difetto: la soglia amovibile non è depositata vicino alla PB o montata sulla PB.</t>
  </si>
  <si>
    <t>Una volta smontata, la soglia amovibile deve poter essere fissata sulla porta o depositata nelle sue immediate vicinanze. Si deve predisporre un supporto a tal fine.</t>
  </si>
  <si>
    <t>Descrizione del difetto: mancano gli attrezzi per la soglia amovibile.</t>
  </si>
  <si>
    <t>Gli attrezzi devono essere acquistati presso una ditta specializzata e montati nelle vicinanze della porta.</t>
  </si>
  <si>
    <t>Descrizione del difetto: non è possibile montare la soglia amovibile in modo fisso.</t>
  </si>
  <si>
    <t>Parete blindata scorrevole (PBS)</t>
  </si>
  <si>
    <t>Descrizione del difetto: manca l’armadio degli attrezzi.</t>
  </si>
  <si>
    <t>Si deve procurare un armadio degli attrezzi dotato del materiale necessario per l’esercizio della parte blindata scorrevole. Vi rientrano:</t>
  </si>
  <si>
    <t>·        Verricello 3 t con leva,</t>
  </si>
  <si>
    <t>·        Fune d’acciaio del verricello 3 t con aspo,</t>
  </si>
  <si>
    <t>·        2 grilli,</t>
  </si>
  <si>
    <t>·        Dispositivo di sicurezza (spranga metallica per il bloccaggio della parete blindata scorrevole),</t>
  </si>
  <si>
    <t>·        Istruzioni per l’uso (parete blindata scorrevole, attrezzi, ev. smontaggio del portone usato in tempo di pace),</t>
  </si>
  <si>
    <t>·        Attrezzi (previsti dal fabbricante) e</t>
  </si>
  <si>
    <t>·        Puleggia di rinvio (facoltativa).</t>
  </si>
  <si>
    <t>Descrizione del difetto: l’armadio degli attrezzi non è chiuso a chiave e/o manca la chiave.</t>
  </si>
  <si>
    <t>Si deve procurare una chiave o sostituire la serratura. La chiave deve essere contrassegnata e riposta in un luogo idoneo all’interno del rifugio.</t>
  </si>
  <si>
    <t>Descrizione del difetto: mancano le istruzioni per l’uso.</t>
  </si>
  <si>
    <t>Le istruzioni per l’uso mancanti (parete blindata scorrevole, attrezzi, ev. smontaggio del portone usato in tempo di pace) devono essere procurate e conservate nell’armadio metallico previsto a tale scopo.</t>
  </si>
  <si>
    <t>Descrizione del difetto: gli attrezzi necessari non sono al completo o mancano.</t>
  </si>
  <si>
    <t>Gli attrezzi (previsti dal fabbricante) mancanti devono essere procurati e conservati nell’armadio metallico previsto a tale scopo.</t>
  </si>
  <si>
    <t>Descrizione del difetto: gli attrezzi necessari sono in cattivo stato.</t>
  </si>
  <si>
    <t>Gli attrezzi (previsti dal fabbricante) in cattivo stato devono essere sostituiti e conservati nell’armadio metallico previsto a tale scopo.</t>
  </si>
  <si>
    <t>Descrizione del difetto: manca la leva del verricello 3 t.</t>
  </si>
  <si>
    <t>La leva del verricello 3 t deve esser procurata e conservata nell’armadio metallico previsto a tale scopo.</t>
  </si>
  <si>
    <t>Descrizione del difetto: manca la fune d’acciaio del verricello 3 t, incluso l’aspo.</t>
  </si>
  <si>
    <t>La fune d’acciaio del verricello 3 t e l’aspo devono essere procurati e conservati nell’armadio metallico previsto a tale scopo.</t>
  </si>
  <si>
    <t>Descrizione del difetto: è evidente che il verricello non è conforme alle prescrizioni di sicurezza del fabbricante.</t>
  </si>
  <si>
    <t>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t>
  </si>
  <si>
    <t>Descrizione del difetto: il verricello non funziona.</t>
  </si>
  <si>
    <t>I verricelli non funzionanti devono essere controllati e riparati o sostituiti dal fabbricante.</t>
  </si>
  <si>
    <t>Descrizione del difetto: non ci sono abbastanza grilli.</t>
  </si>
  <si>
    <t>Nell’armadio metallico previsto a tale scopo si devono conservare due grilli. Si devono procurare i grilli mancanti.</t>
  </si>
  <si>
    <t>Descrizione del difetto: manca il dispositivo di sicurezza (spranga metallica per bloccare la parete blindata scorrevole).</t>
  </si>
  <si>
    <t>I dispositivi di sicurezza mancanti devono essere procurati e conservati nell’armadio metallico previsto a tale scopo.</t>
  </si>
  <si>
    <t>Descrizione del difetto: le coperture delle guarnizioni, le lamiere carrabili o le loro viti di fissaggio sono in cattivo stato.</t>
  </si>
  <si>
    <t>In presenza di un difetto, la parete blindata scorrevole deve essere sottoposta a un controllo e a una manutenzione generale secondo le ITM e le indicazioni del fabbricante. Si devono controllare le coperture delle guarnizioni, le lamiere carrabili e le loro viti di fissaggio.</t>
  </si>
  <si>
    <t>Descrizione del difetto: le guarnizioni di gomma e di metallo non sono state sottoposte a manutenzione.</t>
  </si>
  <si>
    <t>In presenza di un difetto, la parete blindata scorrevole deve essere sottoposta a un controllo e a una manutenzione generale secondo le ITM e le indicazioni del fabbricante. Si devono controllare le guarnizioni.</t>
  </si>
  <si>
    <t>Descrizione del difetto: le guide di scorrimento presentano ruggine.</t>
  </si>
  <si>
    <t>In presenza di un difetto, la parete blindata scorrevole deve essere sottoposta a un controllo e a una manutenzione generale secondo le ITM e le indicazioni del fabbricante. Si deve accertare se sottoporre le guide di scorrimento a un trattamento antiruggine.</t>
  </si>
  <si>
    <t>Descrizione del difetto: la PBS presenta ruggine.</t>
  </si>
  <si>
    <t xml:space="preserve">In presenza di un difetto, la parete blindata scorrevole deve essere sottoposta a un controllo e a una manutenzione generale secondo le ITM e le indicazioni del fabbricante. Si deve accertare se sottoporre la PBS a un trattamento antiruggine. </t>
  </si>
  <si>
    <t>Descrizione del difetto: la scanalatura della PBS è sporca.</t>
  </si>
  <si>
    <t>In presenza di un difetto, la parete blindata scorrevole deve essere sottoposta a un controllo e a una manutenzione generale secondo le ITM e le indicazioni del fabbricante. Si deve controllare lo stato generale di pulizia.</t>
  </si>
  <si>
    <t>Descrizione del difetto: il drenaggio della scanalatura manca o non funziona.</t>
  </si>
  <si>
    <t>In presenza di un difetto, la parete blindata scorrevole deve essere sottoposta a un controllo e a una manutenzione generale secondo le ITM e le indicazioni del fabbricante. Si deve ripristinare il drenaggio.</t>
  </si>
  <si>
    <t>Descrizione del difetto: la manutenzione della PBS non è stata eseguita con la necessaria regolarità.</t>
  </si>
  <si>
    <t>La manutenzione deve essere eseguita regolarmente secondo le ITM.</t>
  </si>
  <si>
    <t>Descrizione del difetto: la PBS non si chiude completamente o non chiude ermeticamente.</t>
  </si>
  <si>
    <t>La PBS deve essere sistemata da una ditta specializzata.</t>
  </si>
  <si>
    <t>Se la PBS non si chiude completamente o non chiude ermeticamente, la costruzione di protezione non è pronta all’esercizio. La procedura da seguire deve essere concordata con l’ente cantonale responsabile delle costruzioni di protezione.</t>
  </si>
  <si>
    <t>Equipaggiamento</t>
  </si>
  <si>
    <t>Letti</t>
  </si>
  <si>
    <t xml:space="preserve">Descrizione del difetto: in rifugi realizzati dopo il 1° gennaio 1987 o in impianti di protezione non sono presenti tutti i letti necessari. </t>
  </si>
  <si>
    <t>Si devono procurare i letti mancanti (con omologazione UFPP/BZS). Nei rifugi i letti devono essere montati o almeno contrassegnati e immagazzinati. Negli impianti di protezione di regola i letti devono essere montati (secondo le istruzioni del fabbricante).</t>
  </si>
  <si>
    <t>Descrizione del difetto: non sono presenti tutti i letti del servizio sanitario necessari (compresi i lift per letti necessari). Questi sono richiesti solo neirifugi di ospedali, case per anziani, case di cura e istituti costruiti prima del 2012.</t>
  </si>
  <si>
    <t>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t>
  </si>
  <si>
    <t>Descrizione del difetto: mancano le istruzioni di montaggio e/o le viti/gli attrezzi per il montaggio delle pareti divisorie tra i letti, dove previste.</t>
  </si>
  <si>
    <t>Si devono procurare i componenti mancanti presso un fabbricante.</t>
  </si>
  <si>
    <t>Latrine a secco</t>
  </si>
  <si>
    <t>Si devono procurare le latrine a secco mancanti.</t>
  </si>
  <si>
    <t>Nei rifugi con 31-100 posti protetti devono esserci due cabine per latrine, nei rifugi con 101-200 posti protetti tre cabine per latrine. Queste devono essere montate e si possono utilizzare come deposito per l’equipaggiamento del rifugio.</t>
  </si>
  <si>
    <t>Descrizione del difetto: non è presente un numero sufficiente di lavabi a canale o orinatoi a canale fissi o mobili.</t>
  </si>
  <si>
    <t>Si devono procurare le installazioni mancanti.</t>
  </si>
  <si>
    <t>Approntamento della costruzione di protezione</t>
  </si>
  <si>
    <t>Descrizione del difetto: il rifugio non può essere sgomberato e approntato per l’occupazione nel giro di 5 giorni / l’impianto di protezione non può essere messo in esercizio da subito senza mezzi ausiliari speciali.</t>
  </si>
  <si>
    <t>Le istruzioni di smontaggio, gli ausili e gli attrezzi necessari per l’approntamento devono essere conservati all’interno o nelle vicinanze del rifugio.</t>
  </si>
  <si>
    <t>Descrizione del difetto: in caso di catastrofe o situazione d’emergenza, la costruzione di protezione non può essere messa in esercizio in qualsiasi momento (nel caso dei rifugi, questo vale solo per quelli pubblici previsti come alloggi d’emergenza).</t>
  </si>
  <si>
    <t>Impianto rivelatore di gas (locale degli attrezzi IAP)</t>
  </si>
  <si>
    <t>Costruzione senza impianto rivelatore di gas</t>
  </si>
  <si>
    <t>Descrizione del difetto: manca un cartello di pericolo indicante il divieto di immagazzinare liquidi infiammabili.</t>
  </si>
  <si>
    <t>Nel locale degli attrezzi è vietato depositare liquidi infiammabili. All’entrata del locale si deve quindi affiggere in modo ben visibile un cartello con la dicitura: «Divieto di depositare liquidi infiammabili in questo locale».</t>
  </si>
  <si>
    <t>Descrizione del difetto: sono stati immagazzinati liquidi infiammabili o apparecchi con il serbatoio del carburante pieno.</t>
  </si>
  <si>
    <t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t>
  </si>
  <si>
    <t>Se in futuro dovesse essere necessario immagazzinare liquidi infiammabili o apparecchi con il serbatoio pieno per garantire la capacità d’intervento della protezione civile, ci si deve accordare con l’ente cantonale responsabile delle costruzioni di protezione su come procedere.</t>
  </si>
  <si>
    <t>In tal caso si deve inoltrare per la via di servizio all’UFPP un progetto per il montaggio a posteriori di un impianto rivelatore di gas. Le pertinenti istruzioni dell’UFPP devono essere rispettate.</t>
  </si>
  <si>
    <t>Costruzione con impianto rivelatore di gas</t>
  </si>
  <si>
    <t>Descrizione del difetto: manca un cartello di pericolo adeguato al tipo di ventilazione con le istruzioni sul comportamento da adottare in caso di allarme.</t>
  </si>
  <si>
    <t>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t>
  </si>
  <si>
    <t>Descrizione del difetto: il cartello di pericolo con le istruzioni di comportamento non è aggiornato (persone e organizzazioni responsabili).</t>
  </si>
  <si>
    <t>Si devono aggiornare immediatamente i dati come nomi e numeri di telefono dei responsabili.</t>
  </si>
  <si>
    <t>Descrizione del difetto: le persone e le organizzazioni responsabili che vengono allarmate non sono istruite sulle misure di comportamento.</t>
  </si>
  <si>
    <t>Le persone e le organizzazioni responsabili (p. es. i pompieri) devono essere informate a intervalli regolari sulla presenza di un impianto rivelatore di gas. Le liste di controllo da usare in caso d’allarme devono essere disponibili.</t>
  </si>
  <si>
    <t>Descrizione del difetto: non c’è un contratto di manutenzione per l’impianto rivelatore di gas installato.</t>
  </si>
  <si>
    <t>Si deve stipulare un contratto di manutenzione con il fornitore.</t>
  </si>
  <si>
    <t>Descrizione del difetto: manca un quaderno/foglio di controllo.</t>
  </si>
  <si>
    <t>Deve essere disponibile un quaderno o un foglio di controllo dove registrare tutti i controlli, i guasti, le riparazioni, le irregolarità, le aggiunte e gli avvenimenti particolari.</t>
  </si>
  <si>
    <t>Descrizione del difetto: il quaderno di controllo/foglio di controllo non è aggiornato/completo.</t>
  </si>
  <si>
    <t xml:space="preserve">Tutti i controlli, i guasti, le riparazioni, le irregolarità, i completamenti, gli avvenimenti particolari, ecc. devono essere annotati nel quaderno / foglio di controllo. </t>
  </si>
  <si>
    <t>Descrizione del difetto: la manutenzione periodica dell’impianto rivelatore di gas non è stata eseguita come da contratto.</t>
  </si>
  <si>
    <t>La manutenzione deve essere eseguita al più presto.</t>
  </si>
  <si>
    <t>Impianto elettrico specifico all’impianto rivelatore di gas</t>
  </si>
  <si>
    <t>Descrizione del difetto: è evidente che non tutti i componenti delle installazioni a corrente forte (interruttori, prese, ecc.) e i consumatori di corrente (deumidificatori, stufette, caricatori, ecc.) sono montati a più di 1 m da terra (protezione dalle esplosioni SUVA).</t>
  </si>
  <si>
    <t xml:space="preserve">Le installazioni elettriche devono essere modificate in modo che lo spigolo inferiore (interruttori, prese, deumidificatori, stufette, ecc.) si trovi a più di 1 m da terra. ’L’eventuale protezione EMP esistente non deve essere compromessa.   </t>
  </si>
  <si>
    <t>Descrizione del difetto: non è garantito che con un apparecchio di ventilazione 150 (VA 150) venga impedito il funzionamento di ricircolo dell’aria.</t>
  </si>
  <si>
    <t>Affinché il gruppo di ventilazione possa essere utilizzato per eliminare i vapori infiammabili senza che questi prendano fuoco a causa di un eventuale riscaldatore d’aria elettrico, il VA 150 non deve poter funzionare con aria di ricircolo.</t>
  </si>
  <si>
    <t>I tubi flessibili devono essere collegati tra loro (tramite attacco rapido o un raccordo) e piombati affinché l’apporto di aria fresca sia garantita in qualsiasi momento. Nel locale degli attrezzi si può rinunciare a montare un filtro antigas.</t>
  </si>
  <si>
    <t>Descrizione del difetto: non è garantito che l’apparecchio di ventilazione VA150 possa essere avviato solamente dal quadro secondario (QS).</t>
  </si>
  <si>
    <t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t>
  </si>
  <si>
    <t>Se non è possibile montare la soglia amovibile in modo fisso, la costruzione di protezione non è pronta all’esercizio. La procedura da seguire deve essere concordata con l’ente cantonale responsabile delle costruzioni di protezione.</t>
  </si>
  <si>
    <t>Approvvigionamento idrico</t>
  </si>
  <si>
    <t>Schema di funzionamento (*in rifugi di ospedali, case per anziani, case di cura e istituti realizzati prima del 2012)</t>
  </si>
  <si>
    <t>Descrizione del difetto: lo schema di funzionamento «Approvvigionamento idrico» (schema di principio con istruzioni per l’uso) non è affisso in modo permanente in un luogo idoneo.</t>
  </si>
  <si>
    <t>Lo schema deve essere allestito e affisso in modo ben visibile e permanente nei pressi della batteria di distribuzione.</t>
  </si>
  <si>
    <t>Descrizione del difetto: lo schema di principio «Approvvigionamento idrico» disponibile non corrisponde all’impianto presente nella costruzione.</t>
  </si>
  <si>
    <t>Lo schema di principio deve corrispondere all’impianto presente e quindi essere completato, corretto o riallestito di conseguenza.</t>
  </si>
  <si>
    <t>Descrizione del difetto: in base allo schema di funzionamento «Approvvigionamento idrico» non è possibile impostare correttamente i seguenti modi d’esercizio:</t>
  </si>
  <si>
    <t>-        alimentazione dalla rete idrica locale in tempo di pace,</t>
  </si>
  <si>
    <t>-        alimentazione dalla rete idrica locale in caso d’evento (riempimento del serbatoio con acqua dalla rete),</t>
  </si>
  <si>
    <t>-        alimentazione dal serbatoio e</t>
  </si>
  <si>
    <t>-        alimentazione d’emergenza.</t>
  </si>
  <si>
    <t>La procedura da seguire per eliminare questo difetto deve essere concordata con l’ente cantonale responsabile delle costruzioni di protezione.</t>
  </si>
  <si>
    <t>Marcatura dei componenti</t>
  </si>
  <si>
    <t>Descrizione del difetto: le marcature sui componenti non corrispondono alle numerazioni e alle posizioni delle ITM e allo schema di funzionamento.</t>
  </si>
  <si>
    <t>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t>
  </si>
  <si>
    <t>Controllo del funzionamento dell’approvvigionamento idrico</t>
  </si>
  <si>
    <t>Condotte, valvole ed elementi di chiusura</t>
  </si>
  <si>
    <t>Descrizione del difetto: manca la possibilità di chiudere le condotte di alimentazione (acqua calda e fredda) appena prima dell’entrata nella costruzione di protezione.</t>
  </si>
  <si>
    <t>Si deve incaricare una ditta specializzata di completare le condotte di alimentazione con elementi di chiusura appena prima dell’entrata nella costruzione di protezione.</t>
  </si>
  <si>
    <t>Descrizione del difetto: gli elementi di chiusura della condotta idrica di rete e delle condotte di distribuzione non funzionano.</t>
  </si>
  <si>
    <t>Tutti gli elementi di chiusura dell’alimentazione idrica dalla rete e delle condotte di distribuzione devono essere sottoposti a una manutenzione generale o sostituite.</t>
  </si>
  <si>
    <t>Descrizione del difetto: gli impianti sanitari non sono fissati in modo resistente agli urti.</t>
  </si>
  <si>
    <t>Gli impianti sanitari devono essere fissati secondo le ITR 1997. Alle condotte si devono apportare dei fissaggi antiurto almeno ogni 3.5 m.</t>
  </si>
  <si>
    <t>Generalmente questo tipo di difetto viene eliminato nell’ambito di un progetto di costruzione inerente all’edificio, un progetto di rimodernamento della costruzione di protezione o dopo l’ordine del Consiglio federale di potenziare la protezione della popolazione.</t>
  </si>
  <si>
    <t>Descrizione del difetto: non sono più disponibili tutti gli impianti sanitari necessari per questa costruzione di protezione.</t>
  </si>
  <si>
    <t xml:space="preserve">In presenza di questo difetto, la costruzione di protezione non può essere utilizzata per lo scopo per cui era stata concepita e autorizzata. </t>
  </si>
  <si>
    <t>Descrizione del difetto: non è possibile svuotare e spurgare le condotte dell’acqua.</t>
  </si>
  <si>
    <t>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t>
  </si>
  <si>
    <t>Descrizione del difetto: i rubinetti e i sanitari non sono ermetici.</t>
  </si>
  <si>
    <t>In presenza di questo difetto si creano depositi di calcare e incrostazioni. Si deve incaricare un professionista di eseguire la manutenzione dei rubinetti e sanitari.</t>
  </si>
  <si>
    <t>Descrizione del difetto: i sanitari sono danneggiati o difettosi.</t>
  </si>
  <si>
    <t xml:space="preserve">I sanitari danneggiati o difettosi devono essere riparati o sostituiti. </t>
  </si>
  <si>
    <t>Descrizione del difetto: i sanitari sono sporchi e presentano incrostazioni (calcare, ecc.).</t>
  </si>
  <si>
    <t>Gli impianti sanitari sporchi o incrostati devono essere sottoposti a una manutenzione generale. I residui calcarei e le incrostazioni devono essere rimossi con detergenti idonei.</t>
  </si>
  <si>
    <t>Descrizione del difetto: non sono presenti lavandini, vuotatoi e lavabi a canale conformi.</t>
  </si>
  <si>
    <t>Questi devono essere sistemati secondo le direttive dell’UFPP (ITO 1977, ITR 1997).</t>
  </si>
  <si>
    <t>Descrizione del difetto: la valvola di sicurezza nella condotta di alimentazione del boiler non funziona.</t>
  </si>
  <si>
    <t>Si deve incaricare un professionista di controllare la valvola di sicurezza e di ripararla o sostituirla se necessario. In caso contrario, il proprietario può andare incontro a conseguenze di responsabilità civile, eventualità di cui deve essere informato</t>
  </si>
  <si>
    <t>Erogazione dell’acqua d’emergenza (* in rifugi di ospedali, case per anziani, case di cura e istituti realizzati prima del 2012)</t>
  </si>
  <si>
    <t>Descrizione del difetto: l’erogazione d’acqua d’emergenza tramite azionamento della pompa a mano non funziona.</t>
  </si>
  <si>
    <t>Si deve incaricare un professionista di ripararla o sostituirla.</t>
  </si>
  <si>
    <t>Descrizione del difetto: non è presente una condotta dedicata per il prelievo di acqua d’emergenza.</t>
  </si>
  <si>
    <t>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t>
  </si>
  <si>
    <t>In presenza di un difetto, ci si deve accordare con l’ente cantonale responsabile delle costruzioni di protezione su come procedere.</t>
  </si>
  <si>
    <t>Descrizione del difetto: non è possibile svuotare completamente la condotta per l’erogazione d’acqua d’emergenza che conduce dal serbatoio alla pompa a mano.</t>
  </si>
  <si>
    <t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t>
  </si>
  <si>
    <t>Elevatore di pressione</t>
  </si>
  <si>
    <t>Descrizione del difetto: è presente un elevatore di pressione non più ammesso per questo tipo di costruzione di protezione.</t>
  </si>
  <si>
    <t>Gli elevatori di pressione non più funzionanti e i rispettivi comandi elettrici devono essere rimossi.</t>
  </si>
  <si>
    <t>La pompa ad azionamento manuale per il prelievo d’acqua d’emergenza (presso il serbatoio d’acqua o in cucina) va mantenuta se esiste già o procurata se manca.</t>
  </si>
  <si>
    <t>Descrizione del difetto: l’elevatore di pressione non funziona.</t>
  </si>
  <si>
    <t xml:space="preserve">Il risanamento non è urgente. L’elevatore di pressione deve essere messo fuori servizio a regola d’arte e contrassegnato con una targa «Fuori servizio» </t>
  </si>
  <si>
    <t>Descrizione del difetto: la condotta di manutenzione non è meccanicamente separata tra la batteria di distribuzione (distribuzione di rete) e l’elevatore di pressione.</t>
  </si>
  <si>
    <t>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t>
  </si>
  <si>
    <t>Descrizione del difetto: non è possibile svuotare completamente la condotta di prelievo che conduce dal serbatoio dell’acqua all’elevatore di pressione.</t>
  </si>
  <si>
    <t>Si devono installare i rubinetti di svuotamento necessari. In caso contrario, il proprietario può andare incontro a conseguenze di responsabilità civile, eventualità di cui deve essere informato.</t>
  </si>
  <si>
    <t>Descrizione del difetto: manca la curva di commutazione per il funzionamento dalla rete e il funzionamento dal serbatoio.</t>
  </si>
  <si>
    <t>Con la curva di commutazione si predefinisce meccanicamente se l’approvvigionamento d’acqua deve avvenire dalla rete idrica locale o dal serbatoio dell’acqua attraverso l’elevatore di pressione.</t>
  </si>
  <si>
    <t>Questo difetto dovrebbe essere eliminato il più presto possibile per evitare che l’acqua del serbatoio finisca nell’acqua della rete.</t>
  </si>
  <si>
    <t>Impianto di disinfezione a raggi UV</t>
  </si>
  <si>
    <t>Descrizione del difetto: è presente un impianto di disinfezione a raggi UV non ammesso per questo tipo di costruzione di protezione.</t>
  </si>
  <si>
    <t>L’impianto di disinfezione a raggi UV e i relativi comandi elettrici devono essere messi fuori servizio e smontati.</t>
  </si>
  <si>
    <t>Descrizione del difetto: l’impianto di disinfezione a raggi UV non è stato messo fuori servizio.</t>
  </si>
  <si>
    <t>L’impianto di disinfezione a raggi UV deve essere messo fuori servizio (togliere il fusibile, applicare una targa «Fuori servizio»).</t>
  </si>
  <si>
    <t>Descrizione del difetto: non è possibile svuotare completamente l’impianto di disinfezione a raggi UV.</t>
  </si>
  <si>
    <t>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t>
  </si>
  <si>
    <t>Serbatoio dell’acqua (*in rifugi di ospedali, case per anziani, case di cura e istituti realizzati prima del 2012)</t>
  </si>
  <si>
    <t>Controllo esterno</t>
  </si>
  <si>
    <t>Descrizione del difetto: manca un indicatore del livello dell’acqua nel serbatoio.</t>
  </si>
  <si>
    <t>Si deve commissionare l’installazione di un indicatore del livello dell’acqua.</t>
  </si>
  <si>
    <t>Descrizione del difetto: manca una scala di misura sull’indicatore del livello dell’acqua.</t>
  </si>
  <si>
    <t>Sull’indicatore del livello dell’acqua deve essere applicata una scala di misurazione (per 14 giorni) con indicazione dei litri e del livello di riempimento.</t>
  </si>
  <si>
    <t>Descrizione del difetto: non è possibile svuotare completamente la condotta di riempimento d’emergenza del serbatoio dell’acqua.</t>
  </si>
  <si>
    <t>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t>
  </si>
  <si>
    <t>Descrizione del difetto: la condotta di riempimento d’emergenza non conduce al serbatoio dell’acqua tramite una saracinesca e un tubo amovibile con raccordo Storz 55 (incl. attrezzi).</t>
  </si>
  <si>
    <t>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t>
  </si>
  <si>
    <t>Controllo interno</t>
  </si>
  <si>
    <t>Descrizione del difetto: nell’ambito del controllo periodico non è stato possibile controllare l’interno del serbatoio dell’acqua.</t>
  </si>
  <si>
    <t>Si deve svuotare il serbatoio dell’acqua.</t>
  </si>
  <si>
    <t>Descrizione del difetto: l’anello del passo d’uomo e il coperchio presentano ruggine.</t>
  </si>
  <si>
    <t>L’anello del passo d’uomo e il coperchio devono essere puliti dalla ruggine o sostituiti.</t>
  </si>
  <si>
    <t>Descrizione del difetto: la rubinetteria presenta ruggine.</t>
  </si>
  <si>
    <t>La rubinetteria deve essere pulita dalla ruggine o sostituita.</t>
  </si>
  <si>
    <t>Descrizione del difetto: il serbatoio dell’acqua è rivestito con una pellicola.</t>
  </si>
  <si>
    <t>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t>
  </si>
  <si>
    <t>Descrizione del difetto: il pavimento e le pareti del serbatoio dell’acqua presentano ruggine o ferri d’armatura scoperti.</t>
  </si>
  <si>
    <t>Si deve incaricare una ditta specializzata di eliminare questi difetti.</t>
  </si>
  <si>
    <t>Descrizione del difetto: non è possibile svuotare completamente il serbatoio dell’acqua (pendenza insufficiente).</t>
  </si>
  <si>
    <t>In presenza di questo difetto ci si deve accordare con l’ente cantonale responsabile delle costruzioni di protezione su come procedere, a seconda della situazione riscontrata sul posto.</t>
  </si>
  <si>
    <t>Descrizione del difetto: la condotta di prelievo non è montata alla giusta altezza.</t>
  </si>
  <si>
    <t>La condotta di prelievo deve essere spostata a un’altezza di metà del tubo +15 centimetri dallo spigolo superiore del pavimento del serbatoio. Il punto di aspirazione deve essere munito di cuffia d’aspirazione.</t>
  </si>
  <si>
    <t>Descrizione del difetto: il troppo pieno non è montato alla giusta altezza.</t>
  </si>
  <si>
    <t xml:space="preserve">L’altezza del troppo pieno deve essere adeguata al volume previsto/al livello del serbatoio. </t>
  </si>
  <si>
    <t>Descrizione del difetto: il troppo pieno è dotato di un sifone.</t>
  </si>
  <si>
    <t>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t>
  </si>
  <si>
    <t>Descrizione del difetto: manca una scaletta d’accesso per serbatoi incassati.</t>
  </si>
  <si>
    <t>Si deve procurare una scaletta d’accesso agganciabile al passo d’uomo. Questa va posta sulla parete all’esterno del serbatoio dell’acqua.</t>
  </si>
  <si>
    <t>Ermeticità (serbatoio riempito secondo il piano cantonale per situazioni di catastrofe/d’emergenza)</t>
  </si>
  <si>
    <t>Descrizione del difetto: manca la documentazione del controllo dell’ermeticità.</t>
  </si>
  <si>
    <t>Il controllo dell’ermeticità va eseguito e documentato.</t>
  </si>
  <si>
    <t>Descrizione del difetto: il serbatoio dell’acqua non è ermetico.</t>
  </si>
  <si>
    <t>Occorre possibilmente individuare i punti delle perdite e svuotare il serbatoio dell’acqua. Le riparazioni vanno definite a seconda della situazione e commissionate a ditte specializzate.</t>
  </si>
  <si>
    <t xml:space="preserve">In presenza di un difetto ci si deve accordare con l’ente cantonale responsabile delle costruzioni di protezione su come procedere. </t>
  </si>
  <si>
    <t>Evacuazione delle acque di scarico</t>
  </si>
  <si>
    <t>Documenti d’esercizio (*in rifugi di ospedali, case per anziani, case di cura e istituti realizzati prima del 2012)</t>
  </si>
  <si>
    <t>Schema di funzionamento</t>
  </si>
  <si>
    <t>Descrizione del difetto: lo schema di funzionamento «Evacuazione delle acque di scarico» (schema di principio con istruzioni per l’uso) non è affisso in modo permanente in un luogo idoneo.</t>
  </si>
  <si>
    <t>Approvvigionamento di elettricità</t>
  </si>
  <si>
    <t>Impianto elettrico in generale</t>
  </si>
  <si>
    <t xml:space="preserve">Descrizione del difetto: non tutte le installazioni elettriche necessarie per questa costruzione di protezione sono presenti oppure sono state apportate modifiche non autorizzate. </t>
  </si>
  <si>
    <t>Si deve incaricare una ditta specializzata di eliminare il difetto. In caso contrario, il proprietario può andare incontro a conseguenze di responsabilità civile, eventualità di cui deve essere informato.</t>
  </si>
  <si>
    <t>Descrizione del difetto: con la disposizione dei letti prevista non è possibile utilizzare gli interruttori della luce.</t>
  </si>
  <si>
    <t>Gli interruttori della luce devono essere posizionati in modo da poter essere utilizzati. La procedura da seguire deve essere concordata con l’ente cantonale responsabile delle costruzioni di protezione.</t>
  </si>
  <si>
    <t>Descrizione del difetto: le lampade sono posizionate direttamente sopra i letti.</t>
  </si>
  <si>
    <t xml:space="preserve">Le lampade devono essere posizionate lungo i corridoi. La procedura da seguire deve essere concordata con l’ente cantonale responsabile delle costruzioni di protezione. </t>
  </si>
  <si>
    <t>Descrizione del difetto: le lampade non dispongono di un’omologazione UFPP (BZS) e non sono montate in modo resistente agli urti (solitamente nelle costruzioni di protezione realizzate dopo il 1995).</t>
  </si>
  <si>
    <t>Le lampade devono essere sostituite con lampade omologate, montate secondo le istruzioni del fabbricante e le direttive dell’UFPP.</t>
  </si>
  <si>
    <t>Descrizione del difetto: l’illuminazione non è completamente funzionante.</t>
  </si>
  <si>
    <t>L’illuminazione deve essere sistemata o sostituita.</t>
  </si>
  <si>
    <t>Descrizione del difetto: sono presenti installazioni supplementari approvate non aggiunte nella documentazione della costruzione di protezione.</t>
  </si>
  <si>
    <t>Si devono aggiornare i piani e gli schemi.</t>
  </si>
  <si>
    <t>Descrizione del difetto: in presenza di rilevatori di movimento, manca un interruttore rotativo per commutare il tipo di funzionamento (Manuale-0-Automatico).</t>
  </si>
  <si>
    <t>In caso di occupazione del rifugio, l’illuminazione deve poter essere commutata dal funzionamento con rilevatore di movimento al funzionamento manuale permanente.</t>
  </si>
  <si>
    <t>Si deve montare un interruttore rotativo «Manuale-0-Automatico» presso l’entrata del rifugio, a un’altezza di ca. 1.80 m. Se ciò non fosse possibile, si deve montare un interruttore rotativo sulla portina del quadro elettrico.</t>
  </si>
  <si>
    <t>Descrizione del difetto: gli impianti luce e le prese non sono protetti dagli spruzzi d’acqua («IP54») nei locali di predisinfezione, nelle chiuse e nei locali umidi.</t>
  </si>
  <si>
    <t>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t>
  </si>
  <si>
    <t>Temporizzatore per la manutenzione</t>
  </si>
  <si>
    <t>Descrizione del difetto: manca un temporizzatore elettromeccanico necessario per garantire il funzionamento di manutenzione ordinario.</t>
  </si>
  <si>
    <t>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t>
  </si>
  <si>
    <t>Descrizione del difetto: il temporizzatore disponibile è difficile da usare o non idoneo.</t>
  </si>
  <si>
    <t>Il temporizzatore elettronico deve essere sostituito con un temporizzatore elettromeccanico semplice con riserva di carica. I tempi di commutazione devono essere indicati in modo semplice e ben visibile e riportati nella tabella per esercizio di manutenzione sul QS 1.</t>
  </si>
  <si>
    <t>Descrizione del difetto: l’impostazione del temporizzatore non coincide con il funzionamento di manutenzione definito.</t>
  </si>
  <si>
    <t>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t>
  </si>
  <si>
    <t>Scatola esterna con morsetti di raccordo</t>
  </si>
  <si>
    <t>Descrizione del difetto: manca la scatola esterna con morsetti di raccordo.</t>
  </si>
  <si>
    <t>La scatola deve essere installata da una ditta specializzata se è presente una protezione EMP. La procedura da seguire deve essere concordata con l’ente cantonale responsabile delle costruzioni di protezione.</t>
  </si>
  <si>
    <t>Descrizione del difetto: la scatola esterna con morsetti di raccordo non è piombata o non è munita di protezione contro i contatti accidentali.</t>
  </si>
  <si>
    <t xml:space="preserve">La scatola dei morsetti esterna deve essere piombata o munita di protezione contro i contatti accidentali. </t>
  </si>
  <si>
    <t>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t>
  </si>
  <si>
    <t>Descrizione del difetto: manca un adesivo con l’avvertenza «Utilizzare solo in caso d’emergenza».</t>
  </si>
  <si>
    <t>L’adesivo può essere procurato dall’ente cantonale responsabile delle costruzioni di protezione.</t>
  </si>
  <si>
    <t>In caso contrario, il proprietario può andare incontro a conseguenze di responsabilità civile, eventualità di cui deve essere informato.</t>
  </si>
  <si>
    <t>Descrizione del difetto: manca lo schema elettrico.</t>
  </si>
  <si>
    <t>Lo schema elettrico deve essere procurato o realizzato e conservato nella scatola dei morsetti.</t>
  </si>
  <si>
    <t>In caso contrario il proprietario può andare incontro a conseguenze di responsabilità civile, eventualità di cui deve essere informato.</t>
  </si>
  <si>
    <t>Installazioni EMP</t>
  </si>
  <si>
    <t>Descrizione del difetto: la costruzione di protezione dispone di una protezione EMP evidentemente modificata nell’ambito di una normale installazione.</t>
  </si>
  <si>
    <t>Descrizione del difetto: i raccordi a vite EMP sono allentati.</t>
  </si>
  <si>
    <t>A causa di questo difetto, la protezione EMP non è più garantita.</t>
  </si>
  <si>
    <t>Per garantire una protezione EMP ottimale, si devono controllare tutti i raccordi e avvitarli strettamente dove necessario.</t>
  </si>
  <si>
    <t>Descrizione del difetto: le installazioni realizzate a posteriori non sono state eseguite sulla base di un progetto esaminato e approvato dall’UFPP.</t>
  </si>
  <si>
    <t>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t>
  </si>
  <si>
    <t>Descrizione del difetto: le parti metalliche montate fisse con una superficie &gt; 1 m2 non sono collegate all’equipotenziale.</t>
  </si>
  <si>
    <t>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t>
  </si>
  <si>
    <t>Descrizione del difetto: alcuni componenti non sono evidentemente raccordati correttamente alla protezione EMP.</t>
  </si>
  <si>
    <t>La protezione EMP non è quindi più garantita. I componenti devono essere raccordati correttamente secondo le prescrizioni vigenti per questo tipo di installazioni. La procedura da seguire deve essere concordata con l’ente cantonale responsabile delle costruzioni di protezione.</t>
  </si>
  <si>
    <t>Schema sinottico corrente forte</t>
  </si>
  <si>
    <t>Descrizione del difetto: lo schema sinottico corrente forte non è affisso in modo permanente in un punto ben visibile dal quadro principale (QP).</t>
  </si>
  <si>
    <t>Lo schema sinottico deve essere allestito e montato fisso in modo ben visibile presso il quadro principale.</t>
  </si>
  <si>
    <t>Descrizione del difetto: in base allo schema sinottico corrente forte non è possibile impostare i seguenti modi d’esercizio:</t>
  </si>
  <si>
    <t>-        funzionamento normale (dalla rete locale),</t>
  </si>
  <si>
    <t>-        alimentazione dal gruppo elettrogeno d’emergenza,</t>
  </si>
  <si>
    <t>-        alimentazione d’emergenza e</t>
  </si>
  <si>
    <t>-        erogazione di energia.</t>
  </si>
  <si>
    <t>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t>
  </si>
  <si>
    <t>Documenti</t>
  </si>
  <si>
    <t>Descrizione del difetto: nei quadri elettrici (quadro principale e quadri secondari) mancano gli schemi con i modi d’esercizio.</t>
  </si>
  <si>
    <t>Questi schemi devono essere procurati (ev. dal proprietario / Comune, OPC, Cantone) o allestiti da un progettista specializzato e inseriti negli appositi scomparti all’interno dei quadri elettrici e nella documentazione della costruzione di protezione.</t>
  </si>
  <si>
    <t>Descrizione del difetto: gli schemi nei quadri elettrici non sono aggiornati.</t>
  </si>
  <si>
    <t>Gli schemi devono essere aggiornati da un progettista specializzato. La documentazione della costruzione di protezione deve essere adeguata di conseguenza.</t>
  </si>
  <si>
    <t>Descrizione del difetto: nel quadro principale manca un registro della costruzione di protezione (registro dell’opera).</t>
  </si>
  <si>
    <t>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t>
  </si>
  <si>
    <t>Descrizione del difetto: i dati di base e i controlli non figurano nel registro dell’opera.</t>
  </si>
  <si>
    <t>Nel registro dell’opera si devono registrare e aggiornare continuamente tutti i controlli, le modifiche, le aggiunte, le grandi riparazioni, le irregolarità, ecc.</t>
  </si>
  <si>
    <t>Descrizione del difetto: nel quadro elettrico non è indicato dove sono immagazzinati i fusibili di riserva.</t>
  </si>
  <si>
    <t>Se i fusibili di riserva non vengono conservati nel quadro elettrico, si deve affiggere un cartello che indichi dove si trovano.</t>
  </si>
  <si>
    <t>Descrizione del difetto: nel quadro elettrico non è indicato dove si trova il fusibile dell’alimentazione principale.</t>
  </si>
  <si>
    <t>Nel quadro elettrico deve essere indicata l’ubicazione del fusibile dell’alimentazione principale per l’esercizio della costruzione di protezione.</t>
  </si>
  <si>
    <t>Descrizione del difetto: manca un rapporto sul controllo periodico delle installazioni (min. ogni 10 anni) stilato da una ditta di impianti elettrici accreditata.</t>
  </si>
  <si>
    <t>Le installazioni elettriche nelle costruzioni di protezione devono essere eseguite secondo la direttiva ESTI nr. 508 (WeZS), capitolo 2.6.</t>
  </si>
  <si>
    <t>Descrizione del difetto: le numerazioni e le posizioni delle ITM e dello schema di funzionamento non corrispondono alle marcature sui componenti.</t>
  </si>
  <si>
    <t>Le marcature sui componenti devono corrispondere alle posizioni delle ITM e dello schema corrente forte. In caso contrario devono essere corrette o completate.</t>
  </si>
  <si>
    <t>Descrizione del difetto: le marcature non sono montate in modo permanente e da escludere qualsiasi possibilità di confusione.</t>
  </si>
  <si>
    <t>Approvvigionamento di corrente d’emergenza (*da verificare nei rifugi per i quali è prescritta un’alimentazione di corrente d’emergenza [rifugi a partire da 800 posti protetti] o che ne sono provvisti)</t>
  </si>
  <si>
    <t>Documenti d’esercizio e materiale</t>
  </si>
  <si>
    <t>Descrizione del difetto: manca una documentazione completa per il gruppo elettrogeno d’emergenza.</t>
  </si>
  <si>
    <t>La documentazione finale deve essere allestita secondo le IA 2004, cap. 6.6: «Documentazione».</t>
  </si>
  <si>
    <t>Descrizione del difetto: manca un quaderno di controllo tenuto in modo completo.</t>
  </si>
  <si>
    <t>Si deve tenere un quaderno di controllo in cui si registrano tutte le prove del gruppo elettrogeno d’emergenza (tabella d’esercizio). Un esempio si trova nella ITM, pagine 2-9.</t>
  </si>
  <si>
    <t>Descrizione del difetto: le istruzioni per l’uso non sono affisse in modo permanente in un punto ben visibile dal gruppo elettrogeno.</t>
  </si>
  <si>
    <t>Affinché il personale tecnico possa mettere in esercizio correttamente il gruppo elettrogeno d’emergenza, le istruzioni per l’uso devono essere affisse in modo ben visibile nelle sue vicinanze.</t>
  </si>
  <si>
    <t>Descrizione del difetto: le prove di funzionamento secondo la LM non vengono effettuate e documentate regolarmente.</t>
  </si>
  <si>
    <t>Le prove di funzionamento devono essere eseguite periodicamente (almeno ogni 3 mesi) con un carico di almeno l’80% della potenza nominale e per almeno 2 ore consecutive (ITM 2000, cap. 7.4).</t>
  </si>
  <si>
    <t xml:space="preserve">Con la POR 1 le prove di funzionamento devono essere eseguite almeno una volta all’anno, con la POR 2 ogni 5 anni, ogni volta con un carico di almeno l’80% della potenza nominale per almeno 6 ore (vedi direttive POR 2004, pag. 1-8). </t>
  </si>
  <si>
    <t>Descrizione del difetto: il test di resistenza sulle 24h non viene eseguito ogni 10 anni.</t>
  </si>
  <si>
    <t>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t>
  </si>
  <si>
    <t>Descrizione del difetto: non sono disponibili almeno tre protezioni dell’udito.</t>
  </si>
  <si>
    <t>Per la protezione dai danni all’udito, nella sala macchine devono essere disponibili almeno 3 protezioni auricolari.</t>
  </si>
  <si>
    <t>Descrizione del difetto: i pezzi di ricambio prescritti dal fabbricante (p. es. guarnizioni, cinghie trapezoidali, filtri e tubi) non sono disponibili.</t>
  </si>
  <si>
    <t xml:space="preserve">Si deve chiarire con il fornitore del gruppo elettrogeno d’emergenza o una ditta specializzata quali pezzi di ricambio devono essere presenti nella costruzione di protezione e quindi procurati. </t>
  </si>
  <si>
    <t>Descrizione del difetto: è evidente che il controllo e la manutenzione della cisterna di olio combustibile non sono stati eseguiti secondo le direttive cantonali.</t>
  </si>
  <si>
    <t>In base alle prescrizioni cantonali per le cisterne di gasolio, il proprietario deve accertare se è necessario eseguire un controllo e una manutenzione della cisterna.</t>
  </si>
  <si>
    <t>Gruppo elettrogeno d’emergenza</t>
  </si>
  <si>
    <t>Descrizione del difetto: è presente un gruppo elettrogeno difettoso non previsto per questo tipo di costruzione di protezione.</t>
  </si>
  <si>
    <t>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t>
  </si>
  <si>
    <t>Descrizione del difetto: il gruppo elettrogeno d’emergenza non funziona.</t>
  </si>
  <si>
    <t>D’intesa con l’ente cantonale responsabile delle costruzioni di protezione si deve incaricare una ditta specializzata di controllare il gruppo elettrogeno d’emergenza e di ripararlo se necessario.</t>
  </si>
  <si>
    <t>Descrizione del difetto: sono visibili perdite di olio motore.</t>
  </si>
  <si>
    <t>Il proprietario deve incaricare una ditta specializzata di eliminare le perdite di olio motore.</t>
  </si>
  <si>
    <t>Descrizione del difetto: sono visibili perdite nelle zone dell’alimentazione di carburante e della cisterna dell’olio combustibile.</t>
  </si>
  <si>
    <t>Il proprietario deve incaricare una ditta specializzata di eliminare queste perdite.</t>
  </si>
  <si>
    <t>Descrizione del difetto: durante le prove di funzionamento non è possibile raggiungere almeno l’80% della potenza nominale come da documentazione.</t>
  </si>
  <si>
    <t>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t>
  </si>
  <si>
    <t>Descrizione del difetto: sugli amperometri del QP e della morsettiera per la corrente d’emergenza non è indicato il carico massimo possibile (potenza nominale) del gruppo elettrogeno d’emergenza.</t>
  </si>
  <si>
    <t xml:space="preserve">Sul quadro elettrico principale va apposta una targhetta indicante l’intensità di corrente massima (in ampere) che il gruppo elettrogeno d’emergenza caricato al 100% può fornire (marcatura o targhetta indicatrice). </t>
  </si>
  <si>
    <t>Descrizione del difetto: sugli indicatori non si può leggere con precisione il carico massimo possibile del gruppo elettrogeno d’emergenza.</t>
  </si>
  <si>
    <t>Gli indicatori devono essere sostituiti in base ai limiti di potenza della costruzione di protezione.</t>
  </si>
  <si>
    <t>Illuminazione d’emergenza</t>
  </si>
  <si>
    <t>Descrizione del difetto: non ci sono sufficienti lampade portatili d’emergenza conformi al tipo di costruzione di protezione.</t>
  </si>
  <si>
    <t>Si devono procurare le lampade portatili d’emergenza mancanti conformemente alle direttive dell’UFPP in vigore.</t>
  </si>
  <si>
    <t>Descrizione del difetto: le lampade portatili d’emergenza presenti non funzionano.</t>
  </si>
  <si>
    <t>Tutte le lampade portatili d’emergenza presenti nella costruzione di protezione devono essere sostituite (sicurezza delle persone, via di fuga).</t>
  </si>
  <si>
    <t>Cucina</t>
  </si>
  <si>
    <t>Apparecchi da cucina</t>
  </si>
  <si>
    <t>Descrizione del difetto: non sono presenti tutti gli apparecchi di cottura previsti per questa costruzione di protezione.</t>
  </si>
  <si>
    <t>Secondo le esigenze minime stabilite nelle ITR 1997, appendice 3, per il caso di un’occupazione della costruzione di protezione sono previsti i seguenti apparecchi di cottura omologati UFPP (BZS):</t>
  </si>
  <si>
    <t>-        pentola a pressione da 80L (occupazione ≤140 persone, 1 pezzo, occupazione &gt;140 persone, 2 pezzi) e</t>
  </si>
  <si>
    <t>-        un fornello elettrico a 2 piastre.</t>
  </si>
  <si>
    <t>Descrizione del difetto: una o più pentole a pressione installate o previste per questo tipo di impianto di protezione non funzionano.</t>
  </si>
  <si>
    <t>Queste pentole devono essere sostituite con prodotti omologati UFPP (BZS). La procedura da seguire deve essere concordata con l’ente cantonale responsabile delle costruzioni di protezione.</t>
  </si>
  <si>
    <t>Descrizione del difetto: il fornello non funziona (in rifugi di ospedali, case per anziani, case di cura e istituti realizzati prima del 2012).</t>
  </si>
  <si>
    <t>Il proprietario deve incaricare una ditta specializzata di eliminare il difetto. Per evitare danni, i fornelli devono essere messi in funzione periodicamente.</t>
  </si>
  <si>
    <t>Descrizione del difetto: il boiler in cucina non funziona.</t>
  </si>
  <si>
    <t>Il proprietario deve incaricare una ditta specializzata di eliminare il difetto. La procedura da seguire deve essere concordata con l’ente cantonale responsabile delle costruzioni di protezione.</t>
  </si>
  <si>
    <t>Descrizione del difetto: nella costruzione di protezione sono presenti apparecchi non montati in modo resistente agli urti.</t>
  </si>
  <si>
    <t xml:space="preserve">Questi apparecchi devono essere sostituiti con modelli omologati oppure adattati con misure adeguate ai requisiti di protezione contro gli urti e di protezione EMP per apparecchi privi di omologazione. Segnatamente devono essere soddisfatti i seguenti requisiti: </t>
  </si>
  <si>
    <t>-        Fissaggio a prova d’urto e</t>
  </si>
  <si>
    <t>-        Raccordo diretto tramite cavo EMP o punto di sezionamento EMP con scatola di raccordo.</t>
  </si>
  <si>
    <t>Trasmissioni (trm) e telematica</t>
  </si>
  <si>
    <t>Trm interna</t>
  </si>
  <si>
    <t>Telefonia a batteria locale (BL) - da verificare nei rifugi in cui è presente o prescritta la telefonia BL (rifugi a partire da 400 posti protetti)</t>
  </si>
  <si>
    <t>Da verificare nei rifugi in cui è presente o prescritta la telefonia BL (rifugi a partire da 400 posti protetti)</t>
  </si>
  <si>
    <t>Descrizione del difetto: non tutti gli scaricatori di sovratensione degli impianti radio e telefonici sono stati sostituiti con il tipo UCT 245 I.</t>
  </si>
  <si>
    <t>I vecchi scaricatori di sovratensione devono essere sostituiti con nuovi modelli del tipo UCT 245 I.</t>
  </si>
  <si>
    <t>Di regola, devono essere sostituiti nei seguenti punti:</t>
  </si>
  <si>
    <t>-        quadro dei fusibili,</t>
  </si>
  <si>
    <t>-        scatola di raccordo BL esterna, p. es. SR 31/32,</t>
  </si>
  <si>
    <t>-        scatola di raccordo (SR 1) nella costruzione di protezione senza centrale telefonica, (impianto di protezione con installazioni di trasmissione)</t>
  </si>
  <si>
    <t>-        quadro di connessione d’antenna,</t>
  </si>
  <si>
    <t>-        presa per impianti di radiocomunicazione e</t>
  </si>
  <si>
    <t>-        scaricatori di sovratensione di riserva.</t>
  </si>
  <si>
    <t>Descrizione del difetto: lo schema di principio della telefonia BL aggiornato non è affisso alla parete del centro telematico/ufficio del rifugio.</t>
  </si>
  <si>
    <t>Questo schema dev’essere realizzato e affisso in modo ben visibile nel locale telematica.</t>
  </si>
  <si>
    <t>Lo schema di principio della telefonia BL deve mostrare come sono installati i collegamenti via cavo.</t>
  </si>
  <si>
    <t>Descrizione del difetto: lo schema di funzionamento della telefonia BL aggiornato (collegamento punto-punto) non è affisso alla parete del centro telematico/ufficio del rifugio.</t>
  </si>
  <si>
    <t>Lo schema di funzionamento della telefonia BL deve mostrare come sono impostati i singoli collegamenti via cavo.</t>
  </si>
  <si>
    <t>Descrizione del difetto: lo schema dei collegamenti aggiornato della telefonia della chiusa non è affisso alla parete del centro telematico/ufficio del rifugio.</t>
  </si>
  <si>
    <t xml:space="preserve">Lo schema dei collegamenti della telefonia da chiusa deve mostrare come sono raccordati i diversi collegamenti. </t>
  </si>
  <si>
    <t>Con la soppressione della centrale telefonica BL, i collegamenti e il funzionamento devono essere riportati in uno schema separato.</t>
  </si>
  <si>
    <t>Descrizione del difetto: sono state apportate modifiche (modifica dei collegamenti saldati, modifica del cablaggio) al quadro principale dell’impianto telefonico.</t>
  </si>
  <si>
    <t>Per questo motivo il quadro è solo parzialmente pronto all’esercizio. Lo stato originale, che deve corrispondere ai documenti tecnici, va ripristinato da uno specialista.</t>
  </si>
  <si>
    <t>Descrizione del difetto: mancano i telefoni della chiusa.</t>
  </si>
  <si>
    <t>I telefoni devono essere procurati da uno specialista e montati secondo la circolare dell’UFPC del 10 gennaio 1994 «Attribuzione dei telefoni da chiusa ST-88».</t>
  </si>
  <si>
    <t>Descrizione del difetto: I telefoni della chiusa non sono montati e contrassegnati correttamente.</t>
  </si>
  <si>
    <t>Secondo il manuale tecnico della stazione murale WS-88/1 e WS-88/2, oppure secondo le istruzioni di montaggio, il telefono da chiusa ST-88 va montato nei seguenti punti:</t>
  </si>
  <si>
    <t>-        stazione murale WS-88/1 nella chiusa,</t>
  </si>
  <si>
    <t>-        stazione murale WS-88/2, di principio da collocare nella parte coperta dell’accesso, sotto la tettoia (prima della tenda o della porta blindata verso la zona sporca, in nessun caso nella zona pulita della predisinfezione, risp. del vano d’attesa) e</t>
  </si>
  <si>
    <t>-        apparecchio da tavolo nel centro telematico/ufficio della costruzione di protezione.</t>
  </si>
  <si>
    <t>Se la costruzione di protezione ha più accessi che telefoni da chiusa (ST-88) assegnati, questi devono essere montati negli accessi più importanti (vedi circolare dell’UFPC del 10 gennaio 1994 «Attribuzione dei telefoni da chiusa ST-88»).</t>
  </si>
  <si>
    <t>I collegamenti necessari devono essere eseguiti nel quadro di raccordo, contrassegnati e aggiunti nello schema di funzionamento dei telefoni.</t>
  </si>
  <si>
    <t>Marcature:</t>
  </si>
  <si>
    <t>-        presa nella chiusa (occupazione dell’allacciamento, risp. numero dell’allacciamento dei fili secondo lo schema di principio / schema di funzionamento),</t>
  </si>
  <si>
    <t>-        presa per il telefono da chiusa nel centro telematica e</t>
  </si>
  <si>
    <t>-        allacciamenti dei collegamenti sul quadro di raccordo BL.</t>
  </si>
  <si>
    <t>Descrizione del difetto: i telefoni della chiusa non funzionano.</t>
  </si>
  <si>
    <t>I telefoni devono essere riparati da uno specialista.</t>
  </si>
  <si>
    <t>Radiocomunicazione 200 MHz</t>
  </si>
  <si>
    <t>Documenti, materiale, collegamenti - da verificare nei rifugi dove è prescritta la radiocomunicazione 200 MHz (rifugi a partire da 400 posti protetti) o dove è presente.</t>
  </si>
  <si>
    <t>Descrizione del difetto: lo schema di funzionamento aggiornato non è affisso alla parete del centro telematico/ufficio del rifugio o del posto radio.</t>
  </si>
  <si>
    <t>Questo schema dev’essere realizzato e affisso in modo ben visibile nel centro telematica/ufficio del rifugio oppure vicino alle postazioni radio.</t>
  </si>
  <si>
    <t>Descrizione del difetto: non è presente un supporto d’antenna nella zona d’entrata o della rampa, presso l’uscita di soccorso o sul tetto.</t>
  </si>
  <si>
    <t>Per l’antenna esterna «SEA 80 S» si deve montare un supporto d’antenna nei seguenti punti:</t>
  </si>
  <si>
    <t>-        entrata,</t>
  </si>
  <si>
    <t>-        rampa,</t>
  </si>
  <si>
    <t>-        uscita di soccorso (presa e scarico ventilazione) e</t>
  </si>
  <si>
    <t>-        tetto.</t>
  </si>
  <si>
    <t>Descrizione del difetto: nel locale telematica manca l’antenna esterna SEA-80 S con il relativo cavo di collegamento.</t>
  </si>
  <si>
    <t>Si deve procurare un’antenna corrispondente con i rispettivi cavi di collegamento.</t>
  </si>
  <si>
    <t>Descrizione del difetto: mancano i cavi patch per il collegamento radio presso il posto radio 200 MHz.</t>
  </si>
  <si>
    <t>I cavi devono essere procurati e contrassegnati secondo lo scopo previsto.</t>
  </si>
  <si>
    <t>Descrizione del difetto: nella costruzione di protezione non è presente un collegamento radio.</t>
  </si>
  <si>
    <t>Si deve incaricare uno specialista di installare un collegamento radio nella costruzione di protezione.</t>
  </si>
  <si>
    <t>Radiocomunicazione 2500 MHz / Polycom / Telematica</t>
  </si>
  <si>
    <t>Descrizione del difetto: non sono disponibili liste di controllo per la messa in funzione delle installazioni di trasmissione e telematiche.</t>
  </si>
  <si>
    <t>Per garantire la prontezza d’esercizio degli impianti e delle installazioni di trasmissione e telematiche, deve essere presente una semplice lista di controllo per la loro messa in funzione.</t>
  </si>
  <si>
    <t>Descrizione del difetto: la messa in funzione delle installazioni di trasmissione e telematiche non viene addestrata con regolarità.</t>
  </si>
  <si>
    <t>La messa in funzione delle installazioni telematiche e di trasmissione dev’essere addestrata in occasione della prossima convocazione delle unità di Aiuto alla condotta (Telematica) della protezione civile. Si deve controllare se i collegamenti funzionano.</t>
  </si>
  <si>
    <t>Descrizione del difetto: non è garantito che l’uso dei locali telematica sia impedito alle persone non autorizzate.</t>
  </si>
  <si>
    <t>Tramite un piano di chiusura ci si deve assicurare che le persone non autorizzate non possano accedere al centro telematico e di trasmissione.</t>
  </si>
  <si>
    <t>Radiocomunicazione 2500 MHz</t>
  </si>
  <si>
    <t>Descrizione del difetto: lo schema di funzionamento aggiornato della radiocomunicazione 2500 MHz non è affisso alla parete del posto radio.</t>
  </si>
  <si>
    <t>Questo schema dev’essere realizzato e affisso in modo ben visibile vicino alle postazioni radio.</t>
  </si>
  <si>
    <t>Descrizione del difetto: nel locale telematica mancano le antenne esterne SEA-400 S e i relativi cavi di collegamento.</t>
  </si>
  <si>
    <t>L’antenna esterna SEA-400 S fissa con i rispettivi cavi di collegamento deve imperativamente essere presente nel locale telematica.</t>
  </si>
  <si>
    <t>Descrizione del difetto: nel locale telematica mancano le antenne esterne SEA-400 T (in borsa di tela) con i relativi cavi di collegamento.</t>
  </si>
  <si>
    <t>L’antenna esterna SEA-400 T fissa con i rispettivi cavi di collegamento deve imperativamente essere presente nel locale telematica.</t>
  </si>
  <si>
    <t>Descrizione del difetto: presso il posto radio 2500 MHz mancano i cavi patch per il collegamento di radiocomunicazione.</t>
  </si>
  <si>
    <t>Descrizione del difetto: manca una documentazione della copertura radio.</t>
  </si>
  <si>
    <t>Questa documentazione deve essere procurata presso lo specialista della pianificazione o della realizzazione di Polycom/GSM.</t>
  </si>
  <si>
    <t>Descrizione del difetto: lo schema di principio POLYCOM aggiornato non è affisso alla parete presso il ripetitore o manca.</t>
  </si>
  <si>
    <t>Questo schema dev’essere realizzato e affisso in modo ben visibile alla parete vicino al ripetitore.</t>
  </si>
  <si>
    <t>Descrizione del difetto: lo schema di principio GSM aggiornato non è affisso alla parete presso il ripetitore o manca.</t>
  </si>
  <si>
    <t>Descrizione del difetto: nella costruzione di protezione non c’è ricezione POLYCOM.</t>
  </si>
  <si>
    <t>Si deve incaricare uno specialista di eliminare il difetto.</t>
  </si>
  <si>
    <t>Descrizione del difetto: non è possibile stabilire un collegamento in modalità «direct mode».</t>
  </si>
  <si>
    <t>Il collegamento in modalità «direct mode» deve essere controllato e (ri)stabilito da uno specialista.</t>
  </si>
  <si>
    <t>Descrizione del difetto: non è possibile stabilire un collegamento con la centrale operativa della Polizia cantonale.</t>
  </si>
  <si>
    <t>Il collegamento deve essere controllato e (ri)stabilito da uno specialista.</t>
  </si>
  <si>
    <t>Armadio mobile di rete (rack)</t>
  </si>
  <si>
    <t>Descrizione del difetto: manca una documentazione della rete e dei raccordi.</t>
  </si>
  <si>
    <t>Questa documentazione deve essere procurata dallo specialista della pianificazione e dell’esecuzione del cablaggio universale di comunicazione (CU).</t>
  </si>
  <si>
    <t>Descrizione del difetto: manca il rack.</t>
  </si>
  <si>
    <t>Il rack deve essere procurato da uno specialista conformemente alle installazioni telematiche originariamente previste.</t>
  </si>
  <si>
    <t>Se manca il rack, la costruzione di protezione non è pronta all’esercizio. La procedura da seguire deve essere concordata con l’ente cantonale responsabile delle costruzioni di protezione.</t>
  </si>
  <si>
    <t>Descrizione del difetto: il rack non si trova all’interno dell’apposita demarcazione.</t>
  </si>
  <si>
    <t>Il rack deve essere posizionato nella posizione prevista in modo da poter stabilire correttamente i collegamenti.</t>
  </si>
  <si>
    <t>Descrizione del difetto: il rack non è messo a terra.</t>
  </si>
  <si>
    <t>Il rack deve essere messo a terra conformemente al capitolo 4.8 «Esempio di schema sinottico di messa a terra diretta» della guida dell’UFPP «Ampliamento dei sistemi telematici».</t>
  </si>
  <si>
    <t>Descrizione del difetto: manca l’impianto di commutazione per utenti (ICU).</t>
  </si>
  <si>
    <t>L’ICU deve essere procurato da uno specialista conformemente alle installazioni telematiche originariamente previste.</t>
  </si>
  <si>
    <t>Descrizione del difetto: manca uno switch (distributore di rete).</t>
  </si>
  <si>
    <t>Il distributore di rete deve essere procurato da uno specialista conformemente alle installazioni telematiche originariamente previste e i collegamenti previsti devono essere ristabiliti.</t>
  </si>
  <si>
    <t>Descrizione del difetto: il router è guasto o manca.</t>
  </si>
  <si>
    <t>Si deve procurare un nuovo router o incaricare uno specialista di sostituirlo.</t>
  </si>
  <si>
    <t>Se il router è guasto o manca, la costruzione di protezione non è pronta all’esercizio. La procedura da seguire deve essere concordata con l’ente cantonale responsabile delle costruzioni di protezione.</t>
  </si>
  <si>
    <t>Collegamenti telefonici e dati</t>
  </si>
  <si>
    <t>Collegamenti telefonici e Internet</t>
  </si>
  <si>
    <t>Descrizione del difetto: non tutti i collegamenti telefonici IP sono in funzione.</t>
  </si>
  <si>
    <t>Un numero minimo di «collegamenti telefonici IP» attivi dev’essere in funzione conformemente alla guida pratica UFPP «Ampliamento dei sistemi telematici».</t>
  </si>
  <si>
    <t>Se i «collegamenti telefonici IP» non sono in funzione, la costruzione di protezione non è pronta all’esercizio. La procedura da seguire deve essere concordata con l’ente cantonale responsabile delle costruzioni di protezione.</t>
  </si>
  <si>
    <t>Descrizione del difetto: il collegamento verso l’esterno per il funzionamento di manutenzione manca o è stato messo fuori servizio.</t>
  </si>
  <si>
    <t>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t>
  </si>
  <si>
    <t>Descrizione del difetto: nell’ubicazione di condotta attiva manca un collegamento a una rete di dati (Internet) tramite scatola CU.</t>
  </si>
  <si>
    <t>Si deve incaricare uno specialista di installare il collegamento.</t>
  </si>
  <si>
    <t>Descrizione del difetto: i numeri telefonici della costruzione di protezione sono stati erroneamente inseriti nella lista dei numeri di telefono.</t>
  </si>
  <si>
    <t>Il proprietario deve chiedere all’operatore telefonico di cancellare l’iscrizione dall’elenco.</t>
  </si>
  <si>
    <t>Descrizione del difetto: il raccordo TV nell’ubicazione di condotta, se presente, non funziona.</t>
  </si>
  <si>
    <t>Se è presente, il raccordo TV deve essere riparato da un professionista.</t>
  </si>
  <si>
    <t>Installazioni del servizio sanitario</t>
  </si>
  <si>
    <t>Installazioni specifiche</t>
  </si>
  <si>
    <t>Dispositivo di trattamento dell’aria per la sala operatoria (DTOP)</t>
  </si>
  <si>
    <t>Descrizione del difetto: il dispositivo di trattamento dell’aria per la sala operatoria non è stato messo fuori servizio.</t>
  </si>
  <si>
    <t>Il dispositivo di trattamento dell’aria per la sala operatoria (DTOP) deve essere messo fuori servizio a regola d’arte (disconnesso dalla corrente, svuotato e con gli allacciamenti attivi bloccati) e contrassegnato come «FUORI SERVIZIO».</t>
  </si>
  <si>
    <t>Impianto di sterilizzazione</t>
  </si>
  <si>
    <t>Descrizione del difetto: l’impianto di sterilizzazione non è stato messo fuori servizio.</t>
  </si>
  <si>
    <t>Gli sterilizzatori a vapore non sono più conformi alle nuove prescrizioni in vigore, pertanto non possono più essere utilizzati e devono essere contrassegnati nel modo seguente:</t>
  </si>
  <si>
    <t>«FUORI SERVIZIO, può essere utilizzato solo su ordine specifico delle autorità!»</t>
  </si>
  <si>
    <t>Rivestimento antistatico del pavimento</t>
  </si>
  <si>
    <t>Descrizione del difetto: il pavimento non è munito di rivestimento antistatico.</t>
  </si>
  <si>
    <t>Nei seguenti locali del rifugio è prescritto un rivestimento antistatico del pavimento:</t>
  </si>
  <si>
    <t>-        sala operatoria,</t>
  </si>
  <si>
    <t>-        preparazione,</t>
  </si>
  <si>
    <t>-        ambulatorio,</t>
  </si>
  <si>
    <t>-        gessi (solo negli osp prot),</t>
  </si>
  <si>
    <t>-        radiologia (solo negli osp prot),</t>
  </si>
  <si>
    <t>-        farmacia,</t>
  </si>
  <si>
    <t>-        laboratorio e</t>
  </si>
  <si>
    <t>-        sterilizzazione.</t>
  </si>
  <si>
    <t>La mancanza del rivestimento antistatico del pavimento in uno o più locali costituisce un difetto. Si deve prendere nota dei relativi locali e accordarsi con l’ente cantonale responsabile delle costruzioni di protezione su come procedere.</t>
  </si>
  <si>
    <t>Descrizione del difetto: il rivestimento antistatico del pavimento è danneggiato.</t>
  </si>
  <si>
    <t>Si deve commissionare la riparazione a una ditta specializzata. La procedura da seguire deve essere accordata con l’ente cantonale responsabile delle costruzioni di protezione.</t>
  </si>
  <si>
    <t>Approvvigionamento di gas medicinale (ossigeno O2 e protossido d’azoto N2O)</t>
  </si>
  <si>
    <t>Protossido d’azoto (N2O)</t>
  </si>
  <si>
    <t>Descrizione del difetto: l’impianto del protossido d’azoto (N2O) non è stato smantellato.</t>
  </si>
  <si>
    <t>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t>
  </si>
  <si>
    <t>(cfr. circolare dell’UFPP del 31.08.2005)</t>
  </si>
  <si>
    <t>In caso di violazione di queste disposizioni, il proprietario può andare incontro a conseguenze di responsabilità civile, eventualità di cui deve essere informato.</t>
  </si>
  <si>
    <t>Descrizione del difetto: non sono state eliminate tutte le bombole di gas medicinale (N2O).</t>
  </si>
  <si>
    <t xml:space="preserve">Se nell’impianto di protezione sono presenti bombole di gas medicinale piene o vuote (protossido d’azoto N2O) con vecchio codice colore, queste devono essere smaltite in modo appropriato dal proprietario. </t>
  </si>
  <si>
    <t>Posti sanitari protetti «ATTIVI» e «INATTIVI»</t>
  </si>
  <si>
    <t>Descrizione del difetto: non sono state eliminate tutte le bombole di ossigeno medicinale (O2).</t>
  </si>
  <si>
    <t>Nel posto sanitario protetto le bombole di gas medicinale (ossigeno O2) con vecchio codice colore devono essere smaltite in modo appropriato dal proprietario.</t>
  </si>
  <si>
    <t>Descrizione del difetto: l’approvvigionamento di ossigeno medicinale (O2) non è stato messo fuori servizio e contrassegnato di conseguenza.</t>
  </si>
  <si>
    <t>L’approvvigionamento di ossigeno medicinale deve essere messo fuori servizio da un’impresa specializzata e contrassegnato con un cartello «FUORI SERVIZIO» (comprese le bombole «bianche»).</t>
  </si>
  <si>
    <t>Ospedali protetti «ATTIVI» e con statuto speciale SSC</t>
  </si>
  <si>
    <t>Descrizione del difetto: non sono presenti solo bombole d’ossigeno medicale bianche (O2).</t>
  </si>
  <si>
    <t>Le bombole di gas medicale (ossigeno O2) con vecchio codice colore devono essere smaltite in modo appropriato dal proprietario.</t>
  </si>
  <si>
    <t>Descrizione del difetto: l’approvvigionamento di ossigeno medicinale (O2) non è integrato nel sistema di garanzia della qualità dell’ospedale.</t>
  </si>
  <si>
    <t>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t>
  </si>
  <si>
    <t>Descrizione del difetto: le bombole di gas medicinale non sono conservate in piedi su un supporto e assicurate contro le cadute.</t>
  </si>
  <si>
    <t>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t>
  </si>
  <si>
    <t xml:space="preserve">
Acqua calda pompata
Batteria locale
Coperchio blindato
Cunicolo d’evasione
Dispositivo di trattamento dell’aria per sala operatoria
Impulso elettromagnetico 
Filtro antigas 
½ altezza dell’edificio
Impianto di commutazione per utenti 
Istruzioni tecniche per la manutenzione
Lista di manutenzione
Protossido d’azoto
Ossigeno
Presa d’aria
Porta blindata
Parete blindata scorrevole
Portone blindato 
Porta a pressione
Quadro principale
Scarico d’aria</t>
  </si>
  <si>
    <t>Spigolo inferiore
Trasmissione
Gruppo di continuità
Uscita di soccorso
Apparecchio di ventilazione 
Valvola antiesplosione
Valvola combinata (antiesplosione e sovrapressione)
Valvola di sovrappressione</t>
  </si>
  <si>
    <t>SI
trm
UPS
US
VA
VAE
VAE/
VSP
VSP</t>
  </si>
  <si>
    <r>
      <rPr>
        <b/>
        <u/>
        <sz val="11"/>
        <color theme="1"/>
        <rFont val="Calibri"/>
        <family val="2"/>
        <scheme val="minor"/>
      </rPr>
      <t>Legenda</t>
    </r>
    <r>
      <rPr>
        <sz val="11"/>
        <color theme="1"/>
        <rFont val="Calibri"/>
        <family val="2"/>
        <scheme val="minor"/>
      </rPr>
      <t xml:space="preserve">
ACP 
BL
CB
CE
DTOP
EMP
GF
H/2
ICU
ITM
LM
N2O
O2
PA
PB
PBS
POB
PP
QP
SA
</t>
    </r>
  </si>
  <si>
    <t>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t>
  </si>
  <si>
    <t>Istruzioni per l'uso del tool per l'esecuzione dei controlli periodici delle costruzioni di protezione (CPCP)</t>
  </si>
  <si>
    <r>
      <rPr>
        <b/>
        <u/>
        <sz val="11"/>
        <rFont val="Arial"/>
        <family val="2"/>
      </rPr>
      <t>3. Struttura e funzione del tool di controllo</t>
    </r>
    <r>
      <rPr>
        <sz val="11"/>
        <rFont val="Arial"/>
        <family val="2"/>
      </rPr>
      <t xml:space="preserve">
Il tool è composto da diverse tabelle collegate tra di loro. Queste sono protette per evitare modifiche indesiderate. Il tool contiene solo formule e collegamenti. Per motivi tecnici non sono state utilizzate macro. </t>
    </r>
  </si>
  <si>
    <t>Descrizione</t>
  </si>
  <si>
    <t>Posizione</t>
  </si>
  <si>
    <t>Completi</t>
  </si>
  <si>
    <t>Impianti di protezione rimodernabili</t>
  </si>
  <si>
    <t>Rifugi di ospedali, case per anziani, case di cura e istituti</t>
  </si>
  <si>
    <t xml:space="preserve">Descrizione del difetto: </t>
  </si>
  <si>
    <t>Descrizione del difetto:</t>
  </si>
  <si>
    <t>Le uscite di sicurezza (US) devono avere un’apertura di almeno 0.60 m x 0.80 m.</t>
  </si>
  <si>
    <t xml:space="preserve">
Istruzioni per l'uso del tool per l'esecuzione del controllo di verifica
</t>
  </si>
  <si>
    <r>
      <rPr>
        <b/>
        <u/>
        <sz val="11"/>
        <rFont val="Arial"/>
        <family val="2"/>
      </rPr>
      <t xml:space="preserve">
1. Introduzione</t>
    </r>
    <r>
      <rPr>
        <sz val="11"/>
        <rFont val="Arial"/>
        <family val="2"/>
      </rPr>
      <t xml:space="preserve">
Il presente tool si basa sui punti di controllo indicati nelle Istruzioni dell’Ufficio federale della protezione della popolazione (UFPP) sul controllo periodico delle costruzioni di protezione (CPCP).
Impianti di protezione:
- Impianti di protezione completi
- Impianti di protezione rimodernabili
Rifugi con più di 200 posti protetti:
- rifugi speciali, rifugi in campo aperto e rifugi in autorimesse sotterranee
- rifugi di ospedali, case per anziani, case di cura e istituti
L'UFPP mette a vostra disposizione quattro modelli per i tipi di costruzioni di protezione elencati sopra. I punti da controllare corrispondono a quelli richiesti dal CPCP.</t>
    </r>
  </si>
  <si>
    <t>verificare</t>
  </si>
  <si>
    <t>I</t>
  </si>
  <si>
    <t>G</t>
  </si>
  <si>
    <t>Completo</t>
  </si>
  <si>
    <t>senza difetti</t>
  </si>
  <si>
    <t>non applic.</t>
  </si>
  <si>
    <t>prog. ITR</t>
  </si>
  <si>
    <t>Sì</t>
  </si>
  <si>
    <t>NO</t>
  </si>
  <si>
    <t>Concluso</t>
  </si>
  <si>
    <t>Selezione dei capitoli</t>
  </si>
  <si>
    <t xml:space="preserve">Controllo di verifica </t>
  </si>
  <si>
    <t>visualizzare</t>
  </si>
  <si>
    <t>cancellare</t>
  </si>
  <si>
    <t xml:space="preserve">Impianti di protezione e costruzioni di protezione pubbliche con più di 200 posti protetti </t>
  </si>
  <si>
    <t>1. Controllo di verifica del:</t>
  </si>
  <si>
    <t>2. Controllo di verifica del:</t>
  </si>
  <si>
    <t>3. Controllo di verifica del:</t>
  </si>
  <si>
    <t>Indirizzo</t>
  </si>
  <si>
    <t>NPA luogo</t>
  </si>
  <si>
    <t xml:space="preserve">Coordinate </t>
  </si>
  <si>
    <t xml:space="preserve">Classificazione qualitativa </t>
  </si>
  <si>
    <t xml:space="preserve">Anno dell'approvazione del progetto </t>
  </si>
  <si>
    <t>Data del collaudo (secondo le IA 2004, Ziffer 6.4)</t>
  </si>
  <si>
    <t>Date 
Controlli di verifica / notifica dell'avvenuta correzione dei difetti</t>
  </si>
  <si>
    <r>
      <rPr>
        <b/>
        <u/>
        <sz val="11"/>
        <rFont val="Arial"/>
        <family val="2"/>
      </rPr>
      <t xml:space="preserve">
2. Salvataggio del file</t>
    </r>
    <r>
      <rPr>
        <sz val="11"/>
        <rFont val="Arial"/>
        <family val="2"/>
      </rPr>
      <t xml:space="preserve">
Salvate il file con la seguente denominazione: 
Formato: CPI, anno, cantone, località, indirizzo, numero della costruzione di protezione 
Esempio: CPI 2025 ZH Zurigo Seeweg 1, 1212-45456</t>
    </r>
  </si>
  <si>
    <r>
      <rPr>
        <b/>
        <u/>
        <sz val="11"/>
        <rFont val="Arial"/>
        <family val="2"/>
      </rPr>
      <t xml:space="preserve">
1. Introduzione
</t>
    </r>
    <r>
      <rPr>
        <sz val="11"/>
        <rFont val="Arial"/>
        <family val="2"/>
      </rPr>
      <t>Questo tool consente di effettuare fino a tre controlli di verifica. I difetti riscontrati durante il controllo periodico vengono automaticamente riportati nella lista di controllo del controllo di verifica.</t>
    </r>
  </si>
  <si>
    <t>Lista di controllo e rapporto di controllo</t>
  </si>
  <si>
    <t>risolto</t>
  </si>
  <si>
    <t>Anno dell'approvazione del progetto</t>
  </si>
  <si>
    <t>Data del collaudo (secondo le IA 2004, cifra 6.4)</t>
  </si>
  <si>
    <t xml:space="preserve">Data dell'ultimo controllo periodico dell'impianto </t>
  </si>
  <si>
    <t>Data della messa in prontezza operativa ridotta (POR)</t>
  </si>
  <si>
    <t>Organizzazione / autorità</t>
  </si>
  <si>
    <t>Cognome nome</t>
  </si>
  <si>
    <t>Funzione</t>
  </si>
  <si>
    <t>OPC esempio</t>
  </si>
  <si>
    <t>Informazioni importanti</t>
  </si>
  <si>
    <t>Obiettivi</t>
  </si>
  <si>
    <t>Basi</t>
  </si>
  <si>
    <t>Requisiti del personale</t>
  </si>
  <si>
    <t xml:space="preserve">Durante i controlli devono essere presenti:
- la persona responsabile designata dal proprietario per la manutenzione dell'impianto di protezione
- i sorveglianti d’impianto (militi della protezione civile, terzi) impiegati per la manutenzione periodica dell’impianto di protezione
- un responsabile del settore trasmissioni/telematica, per es. un C tm o un C gr tm per le ubicazioni di condotta con ampliamento telematico (ca. 1 h)
Per la discussione finale devono essere inoltre invitati:
- il comandante della protezione civile e/o il suo sostituto 
- il rappresentante responsabile del proprietario
</t>
  </si>
  <si>
    <t>Preparativi</t>
  </si>
  <si>
    <t>L'impianto di protezione presenta la seguente quantità di difetti nei settori qui elencati:</t>
  </si>
  <si>
    <t>Settore da controllare</t>
  </si>
  <si>
    <t>Difetti lievi</t>
  </si>
  <si>
    <t>Difetti importanti</t>
  </si>
  <si>
    <t xml:space="preserve">Difetti gravi  </t>
  </si>
  <si>
    <t>Difetti rilevanti per la sicurezza</t>
  </si>
  <si>
    <t>1000 Presupposti per l’esercizio</t>
  </si>
  <si>
    <t>2000 Costruzione</t>
  </si>
  <si>
    <t>3000 Ventilazione</t>
  </si>
  <si>
    <t>4000 Approvvigionamento idrico</t>
  </si>
  <si>
    <t>5000 Evacuazione delle acque di scarico</t>
  </si>
  <si>
    <t>6000 Approvvigionamento di elettricità</t>
  </si>
  <si>
    <t>7000 Trasmissioni e telematica</t>
  </si>
  <si>
    <t>8000 Installazioni del servizio sanitario</t>
  </si>
  <si>
    <t>Totale Difetti per livello di gravità</t>
  </si>
  <si>
    <r>
      <rPr>
        <b/>
        <sz val="11"/>
        <color theme="1"/>
        <rFont val="Arial"/>
        <family val="2"/>
      </rPr>
      <t xml:space="preserve">I difetti gravi (G) </t>
    </r>
    <r>
      <rPr>
        <sz val="11"/>
        <color theme="1"/>
        <rFont val="Arial"/>
        <family val="2"/>
      </rPr>
      <t>compromettono la prontezza d’esercizio o la funzione protettiva della costruzione in misura tale che queste non sono più garantite.</t>
    </r>
  </si>
  <si>
    <r>
      <rPr>
        <b/>
        <sz val="11"/>
        <rFont val="Arial"/>
        <family val="2"/>
      </rPr>
      <t xml:space="preserve">I difetti rilevanti per la sicurezza (S) </t>
    </r>
    <r>
      <rPr>
        <sz val="11"/>
        <rFont val="Arial"/>
        <family val="2"/>
      </rPr>
      <t>rendono la manutenzione difficile o impossibile o mettono in pericolo le persone. Non hanno alcuna influenza sulla funzione protettiva o sulla prontezza d’esercizio.</t>
    </r>
  </si>
  <si>
    <t>Difetti gravi</t>
  </si>
  <si>
    <t>Data</t>
  </si>
  <si>
    <t>Osservazione</t>
  </si>
  <si>
    <t xml:space="preserve">In presenza di difetti rilevanti per la sicurezza è possibile incorrere in conseguenze di responsabilità civile. </t>
  </si>
  <si>
    <t>Osservazioni…</t>
  </si>
  <si>
    <t>Osservazioni, proposte dell'esaminatore in merito al controllo dell'impianto effettuato.</t>
  </si>
  <si>
    <t>Osservazioni….</t>
  </si>
  <si>
    <t>Data dell’ultimo controllo periodico dell’impianto</t>
  </si>
  <si>
    <t>Cognome, nome</t>
  </si>
  <si>
    <t>Settore di controllo</t>
  </si>
  <si>
    <t>1000 Presupposti per l'esercizio</t>
  </si>
  <si>
    <t xml:space="preserve">Osservazioni particolari dell'ufficio cantonale: </t>
  </si>
  <si>
    <t>Firma:</t>
  </si>
  <si>
    <t>Lista di controllo dei controlli di verifica / Notifica di avvenuta correzione dei difetti 1-3</t>
  </si>
  <si>
    <t>Componenti dell'impianto di protezione</t>
  </si>
  <si>
    <t>Capitolo 2000 Costruzione</t>
  </si>
  <si>
    <t>Estintori</t>
  </si>
  <si>
    <t>Estintore 01</t>
  </si>
  <si>
    <t>Estintore 02</t>
  </si>
  <si>
    <t>Estintore 03</t>
  </si>
  <si>
    <t>Estintore 04</t>
  </si>
  <si>
    <t>Estintore 05</t>
  </si>
  <si>
    <t>Estintore 06</t>
  </si>
  <si>
    <t>Estintore 07</t>
  </si>
  <si>
    <t>N. di posti-letto e latrine d'emergenza</t>
  </si>
  <si>
    <t>Numero di posti-letto auspicato</t>
  </si>
  <si>
    <t>Numero di posti-letto in loco</t>
  </si>
  <si>
    <t>Numero di latrine d'emergenza in loco</t>
  </si>
  <si>
    <t>Numero di latrine d'emergenza auspicato</t>
  </si>
  <si>
    <t>Numero di cabine per latrine auspicato</t>
  </si>
  <si>
    <t>Numero di cabine per latrine effettivo</t>
  </si>
  <si>
    <t>Capitolo 3000 Ventilazione</t>
  </si>
  <si>
    <t>Luogo</t>
  </si>
  <si>
    <t>Tipo</t>
  </si>
  <si>
    <t>Fabbricante</t>
  </si>
  <si>
    <t>Ultima verifica</t>
  </si>
  <si>
    <t>Resistente agli urti</t>
  </si>
  <si>
    <t>Dati misurati secondo il verbale di collaudo:</t>
  </si>
  <si>
    <t>100% aria fresca senza aria di scarico in Pa</t>
  </si>
  <si>
    <t>100% aria fresca con aria di scarico in Pa</t>
  </si>
  <si>
    <t>Funzionam. con filtri antigas simulato senza aria di scarico in Pa</t>
  </si>
  <si>
    <t>Funzionam. con filtri antigas simulato con aria di scarico in Pa</t>
  </si>
  <si>
    <t>Dati misurati secondo il controllo periodico:</t>
  </si>
  <si>
    <t>Apparecchi di ventilazione:</t>
  </si>
  <si>
    <t>Gruppo elettrogeno 01</t>
  </si>
  <si>
    <t>Gruppo elettrogeno 02</t>
  </si>
  <si>
    <t>Gruppo elettrogeno 03</t>
  </si>
  <si>
    <t>Gruppo elettrogeno 04</t>
  </si>
  <si>
    <t>Gruppo elettrogeno 05</t>
  </si>
  <si>
    <t>Gruppo elettrogeno 06</t>
  </si>
  <si>
    <t>Gruppo elettrogeno 07</t>
  </si>
  <si>
    <t>Gruppo elettrogeno 08</t>
  </si>
  <si>
    <t>Monoblocco a soffitto</t>
  </si>
  <si>
    <t>N. UFPC</t>
  </si>
  <si>
    <t>Chiuse:</t>
  </si>
  <si>
    <t>Chiusa 01</t>
  </si>
  <si>
    <t>Chiusa 02</t>
  </si>
  <si>
    <t>Chiusa 03</t>
  </si>
  <si>
    <t>Chiusa 04</t>
  </si>
  <si>
    <t>Pace Sì/No</t>
  </si>
  <si>
    <t>Minuti</t>
  </si>
  <si>
    <t xml:space="preserve">Filtri antigas </t>
  </si>
  <si>
    <t>Filtro 01</t>
  </si>
  <si>
    <t>Filtro 02</t>
  </si>
  <si>
    <t>Filtro 03</t>
  </si>
  <si>
    <t>Filtro 04</t>
  </si>
  <si>
    <t>Filtro 05</t>
  </si>
  <si>
    <t>Filtro 06</t>
  </si>
  <si>
    <t>Filtro 07</t>
  </si>
  <si>
    <t>Filtro 08</t>
  </si>
  <si>
    <t>Valvola di esp. aria 01</t>
  </si>
  <si>
    <t>Valvola di esp. aria 02</t>
  </si>
  <si>
    <t>Valvola di esp. aria 03</t>
  </si>
  <si>
    <t xml:space="preserve">Ventilatore d’espulsione </t>
  </si>
  <si>
    <t>Riscaldamento</t>
  </si>
  <si>
    <t>Pace / Funzionamento di manutenzione</t>
  </si>
  <si>
    <t>Funzionamento d'emergenza / conflitto armato</t>
  </si>
  <si>
    <t>Capitolo 4000 Approvvigionamento idrico</t>
  </si>
  <si>
    <t>Serbatoio dell’acqua Sì/NO</t>
  </si>
  <si>
    <t xml:space="preserve">Capienza del serbatoio in L </t>
  </si>
  <si>
    <t>Pozzo di captazione dell’acqua potabile Sì/NO</t>
  </si>
  <si>
    <t>Concessione presente Sì/NO</t>
  </si>
  <si>
    <t>Pompa a mano Sì/NO</t>
  </si>
  <si>
    <t>Marca:</t>
  </si>
  <si>
    <t>Tipo:</t>
  </si>
  <si>
    <t>N. UFPC:</t>
  </si>
  <si>
    <t>Conservato Sì/NO</t>
  </si>
  <si>
    <t>Elevatore di pressione Sì/NO</t>
  </si>
  <si>
    <t>Stato di riempimento funzionamento di manutenzione:</t>
  </si>
  <si>
    <t>Operativo Sì/NO</t>
  </si>
  <si>
    <t>Capitolo 5000 Evacuazione delle acque di scarico</t>
  </si>
  <si>
    <t xml:space="preserve">Tipo di canalizzazione </t>
  </si>
  <si>
    <t>Pompa fecale ad azionamento manuale Sì/NO</t>
  </si>
  <si>
    <t>Pompa fecale elettrica Sì/NO</t>
  </si>
  <si>
    <t>Comando EMP Sì/NO</t>
  </si>
  <si>
    <t>Capitolo 6000 Approvvigionamento di elettricità</t>
  </si>
  <si>
    <t>Ultimo controllo dell'impianto a corrente forte:</t>
  </si>
  <si>
    <t>Protezione EMP presente Sì/NO</t>
  </si>
  <si>
    <t>Scatola esterna con morsetti di raccordo Sì/NO</t>
  </si>
  <si>
    <t>Gruppo elettrogeno d’emergenza Sì/NO</t>
  </si>
  <si>
    <t>Sistema d'avviamento:</t>
  </si>
  <si>
    <t>Sistema di raffreddamento:</t>
  </si>
  <si>
    <t>Marca del motore:</t>
  </si>
  <si>
    <t>Tipo/Modello del motore:</t>
  </si>
  <si>
    <t>Potenza in kW del motore:</t>
  </si>
  <si>
    <t>Prestazione in CV del motore:</t>
  </si>
  <si>
    <t>Marca del generatore:</t>
  </si>
  <si>
    <t>Tipo/Modello del generatore:</t>
  </si>
  <si>
    <t>Potenza nominale in kVA:</t>
  </si>
  <si>
    <t>Potenza in kW:</t>
  </si>
  <si>
    <t>Corrente per fase (A)</t>
  </si>
  <si>
    <t xml:space="preserve">Potenza nominale corrente d'emergenza </t>
  </si>
  <si>
    <t>Ultimo test 24 ore:</t>
  </si>
  <si>
    <t>Cisterna dell’olio combustibile Sì/No</t>
  </si>
  <si>
    <t>Riempimento del serbatoio:</t>
  </si>
  <si>
    <t>Funzionamento dal fusto Sì/NO</t>
  </si>
  <si>
    <t>Potenza nominale 100% corrente nominale:</t>
  </si>
  <si>
    <t>80% della potenza nominale convertita in intensità di corrente:</t>
  </si>
  <si>
    <t>Capienza del serbatoio in litri</t>
  </si>
  <si>
    <t>Ultima revisione</t>
  </si>
  <si>
    <t xml:space="preserve">Lampade portatili d’emergenza </t>
  </si>
  <si>
    <t>Lampade portatili d’emergenza  01</t>
  </si>
  <si>
    <t>Lampade portatili d’emergenza  02</t>
  </si>
  <si>
    <t>Lampade portatili d’emergenza  03</t>
  </si>
  <si>
    <t>Lampade portatili d’emergenza  04</t>
  </si>
  <si>
    <t>Lampade portatili d’emergenza  05</t>
  </si>
  <si>
    <t>Lampade portatili d’emergenza  06</t>
  </si>
  <si>
    <t>Lampade portatili d’emergenza  07</t>
  </si>
  <si>
    <t>Apparecchi da cucina Sì/No</t>
  </si>
  <si>
    <t>Numero</t>
  </si>
  <si>
    <t>Marca</t>
  </si>
  <si>
    <t>Capienza in litri</t>
  </si>
  <si>
    <t>Potenza in kW</t>
  </si>
  <si>
    <t>Fornelli Sì/No</t>
  </si>
  <si>
    <t>Fornello elettrico 2 placche Sì/No</t>
  </si>
  <si>
    <t>Produzione di acqua calda / boiler Sì/No</t>
  </si>
  <si>
    <t>Altri apparecchi (steamer, frigorifero, boiler ecc.)</t>
  </si>
  <si>
    <t>Capitolo 7000 Trasmissioni e telematica</t>
  </si>
  <si>
    <t>Migrazione All IP: Sì/No</t>
  </si>
  <si>
    <t>Numero di telefono principale:</t>
  </si>
  <si>
    <t>Quantità di numeri di rete fissa attivi</t>
  </si>
  <si>
    <t>Collegamento BL int./esterno Sì/No</t>
  </si>
  <si>
    <t>Telefonia BL Sì/No</t>
  </si>
  <si>
    <t>Ampliamento telematico Sì/No</t>
  </si>
  <si>
    <t>Numero di telefoni da chiusa</t>
  </si>
  <si>
    <t>Installazione di radiocomunicazione 200MHz  Sì/No</t>
  </si>
  <si>
    <t>Antenne SEA 80 presenti</t>
  </si>
  <si>
    <t>Antenne SEA 400 S presenti</t>
  </si>
  <si>
    <t>Antenne SEA 400 T presenti</t>
  </si>
  <si>
    <t>Ripetitore Polycom Sì/No</t>
  </si>
  <si>
    <t>Ampliamento GSM Sì/No</t>
  </si>
  <si>
    <t>Capitolo 8000 Installazioni del servizio sanitario</t>
  </si>
  <si>
    <t>Sì/No</t>
  </si>
  <si>
    <t>Quantità</t>
  </si>
  <si>
    <t xml:space="preserve">Sterilizzazione  </t>
  </si>
  <si>
    <t>Sterilizzazione con fornello</t>
  </si>
  <si>
    <t xml:space="preserve">Approvvigionamento di gas medicinali  </t>
  </si>
  <si>
    <t xml:space="preserve">Frigoriferi </t>
  </si>
  <si>
    <t xml:space="preserve">Armadi riscaldanti </t>
  </si>
  <si>
    <t xml:space="preserve">Apparecchio a raggi x </t>
  </si>
  <si>
    <t>Tavoli OP</t>
  </si>
  <si>
    <t>Lampade OP</t>
  </si>
  <si>
    <t xml:space="preserve">Lavatrice Sì/No </t>
  </si>
  <si>
    <t>Tumbler Sì/No</t>
  </si>
  <si>
    <t>Estintori:</t>
  </si>
  <si>
    <t>No</t>
  </si>
  <si>
    <t>CO2 da 2 a 5 kg</t>
  </si>
  <si>
    <t>Polvere 9 kg</t>
  </si>
  <si>
    <t>Schiuma 9 kg</t>
  </si>
  <si>
    <t>Locale degli attrezzi con aria di scarico impianto di protezione aerato</t>
  </si>
  <si>
    <t>Pompe dell'acqua calda da edificio adiacente</t>
  </si>
  <si>
    <t>Con l’elettricità prodotta dal gruppo elettrogeno d’emergenza</t>
  </si>
  <si>
    <t>Elettrico</t>
  </si>
  <si>
    <t>Calore residuo corrente d'emergenza</t>
  </si>
  <si>
    <t>Tipo di canalizzazione</t>
  </si>
  <si>
    <t>Canalizzazione esterna situata più in basso</t>
  </si>
  <si>
    <t>Canalizzazione esterna situata più in alto</t>
  </si>
  <si>
    <t>Dispositivo a molla</t>
  </si>
  <si>
    <t xml:space="preserve">meccanico / idraulico </t>
  </si>
  <si>
    <t>automatico / idraulico</t>
  </si>
  <si>
    <t>elettrico con alimentazione a batteria</t>
  </si>
  <si>
    <t xml:space="preserve">Raffreddato ad aria </t>
  </si>
  <si>
    <t>Raffreddato ad acqua</t>
  </si>
  <si>
    <t xml:space="preserve">Stato di riempimento durante il funzionamento di manutenzione </t>
  </si>
  <si>
    <t>Pieno durante il funzionamento di manutenzione</t>
  </si>
  <si>
    <t>Vuoto durante il funzionamento di manutenzione</t>
  </si>
  <si>
    <t>Pieno di carburante:</t>
  </si>
  <si>
    <t>1/4 pieno</t>
  </si>
  <si>
    <t>1/2 pieno</t>
  </si>
  <si>
    <t>3/4 pieno</t>
  </si>
  <si>
    <t xml:space="preserve">Pieno </t>
  </si>
  <si>
    <t>Vuoto</t>
  </si>
  <si>
    <t>Riscaldamento:</t>
  </si>
  <si>
    <t>Terzo controllo di verifica</t>
  </si>
  <si>
    <t>Secondo controllo di verifica</t>
  </si>
  <si>
    <t>Primo controllo di verifica</t>
  </si>
  <si>
    <t>Risultato del controllo periodico dell'impianto</t>
  </si>
  <si>
    <t>Controlli di verifica dopo il controllo periodico dell'impianto</t>
  </si>
  <si>
    <t>Stato dell’impianto di protezione: l'impianto di protezione è pronto all'esercizio. 
Sono stati riscontrati difetti rilevanti per la sicurezza (S), che però non hanno conseguenze sulla funzione protettiva o sulla prontezza d’esercizio dell’impianto.
Eliminazione dei difetti: Le misure per l'eliminazione dei difetti sono state discusse con i responsabili durante il CPI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Notifica: gli uffici cantonali informano per iscritto l’UFPP dell’avvenuta eliminazione dei difetti.</t>
  </si>
  <si>
    <t xml:space="preserve">
Stato della costruzione di protezione: la costruzione di protezione è pronta all'esercizio e non presenta difetti.
</t>
  </si>
  <si>
    <t>Impianti di protezione</t>
  </si>
  <si>
    <t>Costruzioni di protezione pubbliche con più di 200 posti protetti</t>
  </si>
  <si>
    <t xml:space="preserve">
Stato dell'impianto di protezione: l'impianto di protezione è pronto all'esercizio e non presenta difetti.
Contributo forfettario:
Per l’anno civile corrente può essere richiesto il versamento del contributo forfettario annuale volto a garantire la prontezza d’esercizio dell’impianto. </t>
  </si>
  <si>
    <t>La costruzione di protezione non presenta difetti. Il prossimo controllo periodico della costruzione di protezione dovrà essere effettuato entro 10 anni dall'ultimo controllo periodico.</t>
  </si>
  <si>
    <t>Notifica di eliminazione dei difetti</t>
  </si>
  <si>
    <t>Indirizzo:</t>
  </si>
  <si>
    <t>NPA / luogo</t>
  </si>
  <si>
    <t>Coordinate:</t>
  </si>
  <si>
    <t>Classificazione qualitativa:</t>
  </si>
  <si>
    <t>Decisione del cantone in merito ai termini entro cui eliminare i difetti.</t>
  </si>
  <si>
    <t>In tempo di pace</t>
  </si>
  <si>
    <t>In tempo di guerra</t>
  </si>
  <si>
    <t>Data dell’ultimo controllo periodico dell’impianto:</t>
  </si>
  <si>
    <t>Data della messa in prontezza operativa ridotta (POR):</t>
  </si>
  <si>
    <t>Organizzazione di protezione civile:</t>
  </si>
  <si>
    <t xml:space="preserve">
Compilazione della lista di controllo:
- Ogni difetto eliminato deve essere confermato mediante firma nell’apposito campo.
- Dopo la completa eliminazione dei difetti, deve essere inserita la data in cui è stato eliminato il difetto.</t>
  </si>
  <si>
    <t xml:space="preserve">Data dell’eliminazione del difetto
</t>
  </si>
  <si>
    <t>Lista dei controlli di verifica / Notifica 1-3</t>
  </si>
  <si>
    <t>Il serbatoio dell’acqua dev’essere vuoto e pulito.
- Per controllare il serbatoio occorre mettere a disposizione del materiale adeguato.
- La documentazione dell’impianto dev’essere disponibile.
- Tutte le installazioni estranee alla protezione civile che impediscono un qualsiasi controllo devono essere smontate.
- Gli abitanti della zona devono essere informati in merito alle immissioni relative all'avviamento del gruppo elettrogeno d'emergenza e/o al funzionamento della ventilazione.</t>
  </si>
  <si>
    <r>
      <rPr>
        <b/>
        <u/>
        <sz val="11"/>
        <rFont val="Arial"/>
        <family val="2"/>
      </rPr>
      <t xml:space="preserve">
6. Completamento del rapporto CPI</t>
    </r>
    <r>
      <rPr>
        <sz val="11"/>
        <rFont val="Arial"/>
        <family val="2"/>
      </rPr>
      <t xml:space="preserve">
Passate alla tabella «03 RIASSUNTO DEL RAPPORTO».
I difetti riscontrati sono stati riportati automaticamente nella tabella dei difetti e parallelamente è stato generato anche il risultato del controllo dell'impianto.
Compilate i campi grigi:
</t>
    </r>
    <r>
      <rPr>
        <sz val="9"/>
        <rFont val="Arial"/>
        <family val="2"/>
      </rPr>
      <t>•</t>
    </r>
    <r>
      <rPr>
        <sz val="11"/>
        <rFont val="Arial"/>
        <family val="2"/>
      </rPr>
      <t xml:space="preserve">	Inserite la data entro la quale i difetti devono essere eliminati e aggiungete eventuali commenti.
•	Indicate se è necessario un controllo di verifica. In base alla selezione effettuata – «Sì», «No» o «Concluso» – verrà generato il relativo risultato.
Passate poi alla tabella «NOTIFICA DI AVVENUTA CORREZIONE» per selezionare i difetti da eliminare e per i quali il proprietario dovrà in seguito redigere una notifica di avvenuta correzione dei difetti.</t>
    </r>
  </si>
  <si>
    <r>
      <rPr>
        <b/>
        <u/>
        <sz val="11"/>
        <rFont val="Arial"/>
        <family val="2"/>
      </rPr>
      <t xml:space="preserve">
7. Stampa del rapporto CPI</t>
    </r>
    <r>
      <rPr>
        <sz val="11"/>
        <rFont val="Arial"/>
        <family val="2"/>
      </rPr>
      <t xml:space="preserve">
1. Selezionate le tre tabelle «01 TITOLO CONTROLLO PERIODICO»,  «03 RIASSUNTO DEL RAPPORTO» e «02 LISTA CONTROLLO E RAPPORTO» (cliccate sulle tre tabelle e tenete premuto il tasto Ctrl).
2. Andate su «File» → «Stampa».
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6. Stampate la tabella «NOTIFICA DI AVVENUTA CORREZIONE» e inviatela al proprietario insieme al rapporto. Con questo documento il proprietario conferma al cantone l'eliminazione dei difetti.
</t>
    </r>
  </si>
  <si>
    <r>
      <rPr>
        <b/>
        <u/>
        <sz val="11"/>
        <rFont val="Arial"/>
        <family val="2"/>
      </rPr>
      <t xml:space="preserve">
2. Dati del controllo periodico
</t>
    </r>
    <r>
      <rPr>
        <sz val="11"/>
        <rFont val="Arial"/>
        <family val="2"/>
      </rPr>
      <t>I dati in «01 TITOLO CONTROLLO PERIODICO» vengono riportati automaticamente nella tabella «04 TITOLO CONTROLLO VERIFICA». Si tratta di:
• Dati dell'ufficio cantonale
• Dati del proprietario
• Dati relativi alla costruzione di protezione
Inoltre, i seguenti dati devono essere inseriti manualmente nella tabella «04 TITOLO CONTROLLO VERIFICA»:
• Data del controllo di verifica (cella grigia; questa data viene riportata automaticamente nelle celle pertinenti)
• Dati delle persone coinvolte nel controllo di verifica
Questi dati devono essere nuovamente inseriti ad ogni controllo di verifica.</t>
    </r>
  </si>
  <si>
    <r>
      <rPr>
        <b/>
        <u/>
        <sz val="11"/>
        <rFont val="Arial"/>
        <family val="2"/>
      </rPr>
      <t xml:space="preserve">
4. Completamento del controllo di verifica</t>
    </r>
    <r>
      <rPr>
        <sz val="11"/>
        <rFont val="Arial"/>
        <family val="2"/>
      </rPr>
      <t xml:space="preserve">
1. Compilate la tabella «04 TITOLO CONTROLLO VERIFICA»:
   - Inserite nei campi relativi al primo controllo di verifica i termini entro i quali devono essere eliminati i difetti.
   - Nel menu a tendina, indicate se è necessario un ulteriore controllo di verifica (Sì/No) o se l’impianto è senza difetti e </t>
    </r>
    <r>
      <rPr>
        <sz val="11"/>
        <color rgb="FF00B050"/>
        <rFont val="Arial"/>
        <family val="2"/>
      </rPr>
      <t xml:space="preserve">il controllo </t>
    </r>
    <r>
      <rPr>
        <sz val="11"/>
        <rFont val="Arial"/>
        <family val="2"/>
      </rPr>
      <t>può pertanto essere considerato concluso.
   - La selezione SÌ, NO o CONCLUSO genera automaticamente le misure necessarie e i termini per l'eliminazione dei difetti ancora presenti da parte del proprietario.
2. Aggiunta di osservazioni:
   - Inserite eventuali osservazioni dell’ufficio cantonale nell’apposito campo.</t>
    </r>
  </si>
  <si>
    <r>
      <rPr>
        <b/>
        <sz val="11"/>
        <rFont val="Arial"/>
        <family val="2"/>
      </rPr>
      <t xml:space="preserve">
</t>
    </r>
    <r>
      <rPr>
        <b/>
        <u/>
        <sz val="11"/>
        <rFont val="Arial"/>
        <family val="2"/>
      </rPr>
      <t>5. Stampa del controllo di verifica</t>
    </r>
    <r>
      <rPr>
        <sz val="11"/>
        <rFont val="Arial"/>
        <family val="2"/>
      </rPr>
      <t xml:space="preserve">
1. Selezionate le tabelle «04 TITOLO CONTROLLO VERIFICA </t>
    </r>
    <r>
      <rPr>
        <b/>
        <sz val="11"/>
        <rFont val="Arial"/>
        <family val="2"/>
      </rPr>
      <t>01»</t>
    </r>
    <r>
      <rPr>
        <sz val="11"/>
        <rFont val="Arial"/>
        <family val="2"/>
      </rPr>
      <t xml:space="preserve"> (</t>
    </r>
    <r>
      <rPr>
        <b/>
        <sz val="11"/>
        <rFont val="Arial"/>
        <family val="2"/>
      </rPr>
      <t>primo</t>
    </r>
    <r>
      <rPr>
        <sz val="11"/>
        <rFont val="Arial"/>
        <family val="2"/>
      </rPr>
      <t xml:space="preserve"> controllo di verifica) e «05 LISTA CONTROLLO VERIFICA» (cliccate sulle tabelle e tenete premuto il tasto Ctrl). Per il </t>
    </r>
    <r>
      <rPr>
        <b/>
        <sz val="11"/>
        <rFont val="Arial"/>
        <family val="2"/>
      </rPr>
      <t xml:space="preserve">secondo </t>
    </r>
    <r>
      <rPr>
        <sz val="11"/>
        <rFont val="Arial"/>
        <family val="2"/>
      </rPr>
      <t xml:space="preserve">controllo di verifica, selezionate «04 TITOLO CONTROLLO VERIFICA </t>
    </r>
    <r>
      <rPr>
        <b/>
        <sz val="11"/>
        <rFont val="Arial"/>
        <family val="2"/>
      </rPr>
      <t>02»</t>
    </r>
    <r>
      <rPr>
        <sz val="11"/>
        <rFont val="Arial"/>
        <family val="2"/>
      </rPr>
      <t xml:space="preserve"> e «05 LISTA CONTROLLO VERIFICA» e per il </t>
    </r>
    <r>
      <rPr>
        <b/>
        <sz val="11"/>
        <rFont val="Arial"/>
        <family val="2"/>
      </rPr>
      <t>terzo</t>
    </r>
    <r>
      <rPr>
        <sz val="11"/>
        <rFont val="Arial"/>
        <family val="2"/>
      </rPr>
      <t xml:space="preserve"> controllo di verifica le tabelle «04 TITOLO CONTROLLO VERIFICA </t>
    </r>
    <r>
      <rPr>
        <b/>
        <sz val="11"/>
        <rFont val="Arial"/>
        <family val="2"/>
      </rPr>
      <t>03»</t>
    </r>
    <r>
      <rPr>
        <sz val="11"/>
        <rFont val="Arial"/>
        <family val="2"/>
      </rPr>
      <t xml:space="preserve"> e «05 LISTA CONTROLLO VERIFICA».
2. Andate su «File» → «Stampa».</t>
    </r>
    <r>
      <rPr>
        <sz val="11"/>
        <color rgb="FFFF0000"/>
        <rFont val="Arial"/>
        <family val="2"/>
      </rPr>
      <t xml:space="preserve">
</t>
    </r>
    <r>
      <rPr>
        <sz val="11"/>
        <rFont val="Arial"/>
        <family val="2"/>
      </rPr>
      <t xml:space="preserve">3. Selezionate «Microsoft Print to PDF» e cliccate su «Stampa».
4. Salvate il rapporto con la seguente denominazione:
CPI, anno, cantone, località, indirizzo, numero della costruzione di protezione 
Esempio: CPI 2025 ZH Zurigo Seeweg 1, 1212-45456
5. Firmate il rapporto in forma digitale, in alternativa stampatelo e firmatelo a mano
</t>
    </r>
  </si>
  <si>
    <t>Comunesempio</t>
  </si>
  <si>
    <t>OPC Esempio</t>
  </si>
  <si>
    <t>Via Esempio</t>
  </si>
  <si>
    <t xml:space="preserve">Il controllo periodico degli impianti (CPI) o controllo delle costruzioni di protezione mira a:
- garantire la prontezza d'esercizio e la corretta manutenzione delle costruzioni di protezione, nonché a individuare eventuali difetti
- rafforzare il senso di responsabilità dei proprietari e degli utilizzatori per quanto riguarda la manutenzione e il funzionamento degli impianti;
-creare i presupposti per la tempestiva realizzazione della prontezza operativa in caso di eventi di ampia portata, catastrofi e situazioni d’emergenza, nonché in caso di conflitti armati.
I risultati del CPI servono da base per assicurare le misure di salvaguardia dell'impianto. Questi risultati hanno delle ripercussioni sul versamento di importi forfettari annui da parte della Confederazione, volti a garantire la prontezza operativa degli impianti di protezione.
</t>
  </si>
  <si>
    <t>Totale difetti per livello di gravità</t>
  </si>
  <si>
    <t>Da controllare di norma nei rifugi in cui sono stati installati questi apparecchi e negli impianti di protezione</t>
  </si>
  <si>
    <t>Rifugi speciali, rifugi in campo aperto e rifugi in autorimesse sotterranee</t>
  </si>
  <si>
    <t>completo</t>
  </si>
  <si>
    <t>Contatore gruppo elettr.:</t>
  </si>
  <si>
    <t>con difetti</t>
  </si>
  <si>
    <t>Stato dell’impianto di protezione: l’impianto di protezione è pronto all’esercizio con riserva. 
Sono stati riscontrati difetti importanti (I) che compromettono la prontezza d’esercizio, la funzione protettiva, la manutenzione o l’esercizio sicuro dell'impianto di protezione. 
Eliminazione dei difetti: le misure per l'eliminazione dei difetti sono state discusse con i responsabili durante il CPI e devono essere adottate entro le scadenze stabilite.
Contributo forfettario: per l’anno civile corrente può essere richiesto il versamento del contributo forfettario annuale volto a garantire la prontezza d’esercizio dell’impianto in caso di conflitto armato. Se i difetti non vengono eliminati entro i termini stabiliti – al più tardi dopo 24 mesi – il versamento del contributo forfettario viene sospeso (art. 99 cpv. 3 OPCi).
Notifica: gli uffici cantonali informano per iscritto l’UFPP dell’avvenuta eliminazione dei difetti.</t>
  </si>
  <si>
    <t xml:space="preserve">Stato della costruzione di protezione: la costruzione di protezione è pronta all’esercizio con riserva. 
Sono stati riscontrati difetti importanti (I) che compromettono la prontezza d’esercizio, la funzione protettiva, la manutenzione o l’esercizio sicuro della costruzione di protezione. 
Eliminazione dei difetti: le misure per l'eliminazione dei difetti sono state discusse con i responsabili durante il CPR e devono essere adottate entro le scadenze stabilite.
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</si>
  <si>
    <t>Stato dell’impianto di protezione: l’impianto di protezione non è pronto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CPI e devono essere adottate entro le scadenze stabilite.
Fintanto che i difetti non sono completamente eliminati, l’UFPP non approva alcuna richiesta di versamento del contributo forfettario annuo volto a garantire la prontezza operativa degli impianti di protezione in caso di conflitto armato (art. 99 cpv. 4 OPCi).
Notifica: gli uffici cantonali informano per iscritto l’UFPP dell’avvenuta eliminazione dei difetti.</t>
  </si>
  <si>
    <t>Selezionare «SÌ» nel caso di difetti che richiedono un ulteriore controllo di verifica, «NO» in caso di difetti che non richiedono un controllo di verifica oppure «Concluso» se non sono stati riscontrati difetti.</t>
  </si>
  <si>
    <r>
      <rPr>
        <b/>
        <u/>
        <sz val="11"/>
        <rFont val="Arial"/>
        <family val="2"/>
      </rPr>
      <t xml:space="preserve">
4. Inserimento dei dati relativi all'impianto e dati dei partecipanti ai controlli</t>
    </r>
    <r>
      <rPr>
        <sz val="11"/>
        <rFont val="Arial"/>
        <family val="2"/>
      </rPr>
      <t xml:space="preserve">
1. Compilate inizialmente la tabella "01 TITOLO CONTROLLO PERIODICO".
2. Cliccate sui campi grigi per inserire le informazioni richieste.
3. Tutte le informazioni vengono riportate automaticamente anche nelle tabelle “03 SINTESI RAPPORTO” e “04 TITOLO CONTROLLI DI VERIFICA”.
4. Salvate regolarmente il file.</t>
    </r>
  </si>
  <si>
    <r>
      <rPr>
        <b/>
        <u/>
        <sz val="11"/>
        <rFont val="Arial"/>
        <family val="2"/>
      </rPr>
      <t xml:space="preserve">
3. Svolgimento dei controlli di verifica</t>
    </r>
    <r>
      <rPr>
        <sz val="11"/>
        <rFont val="Arial"/>
        <family val="2"/>
      </rPr>
      <t xml:space="preserve">
1. Aprite la tabella «05 LISTA CONTROLLO VERIFICA»
2. Per filtrare i difetti:
   - Nel menu a tendina della cella A4, rimuovere la spunta in «Vuoto» per visualizzare solo i punti che presentano difetti (X).
3. Verifica dei difetti:
   - Nella colonna relativa alla data dell’attuale controllo, verificare se i difetti sono stati eliminati.
4. Valutazione dei punti di controllo tramite il menu a tendina:
   - Risolto: il difetto è stato eliminato.
   - Non ok: il difetto non è stato eliminato e dovrà essere nuovamente verificato al prossimo controllo di verifica.</t>
    </r>
  </si>
  <si>
    <r>
      <rPr>
        <b/>
        <u/>
        <sz val="11"/>
        <rFont val="Arial"/>
        <family val="2"/>
      </rPr>
      <t>5. Svolgimento del controllo delle costruzioni di protezione</t>
    </r>
    <r>
      <rPr>
        <sz val="11"/>
        <rFont val="Arial"/>
        <family val="2"/>
      </rPr>
      <t xml:space="preserve">
Lista di controllo "02 LISTA CONTROLLO E RAPPORTO"
Navigazione:
  -  Per accedere a un capitolo o sottocapitolo, cliccate in alto nella lista di controllo sul capitolo corrispondente.
  -  Per accedere ai singoli punti di controllo, da dove è possibile aggiungere ulteriori difetti, cliccate sul pulsante A in alto nella lista di controllo.
  - Per tornare ai pulsanti della lista di controllo, cliccate sul titolo di un capitolo o sottocapitolo.
  - Se cliccate su una casella colorata (L=difetti lievi) si apre il compendio dei difetti.
  - Cliccando su "Indietro" tornate alla pagina iniziale.
Filtri:
  - Nella riga 4 è possibile filtrare diversi attributi con i menu a tendina. Attenzione: i filtri applicati a una colonna influiscono sugli attributi visualizzati nei menu a tendina della riga 4.
Non sempre sono necessari tutti i capitoli, sottocapitoli o sezioni. Potete cancellarli, cliccando sulla cella a destra del capitolo o della sezione da eliminare e selezionando “non applic.” nel menu a tendina. 
Verifica dei punti di controllo:
I punti da verificare possono essere valutati con l'ausilio del menu a tendina. L'impostazione iniziale è sempre "da verificare". 
  - Nessun difetto =  punti di controllo verificati e ritenuti conformi
  - Con difetti = punti di controllo verificati che presentano difetti
  - Non applic. =  punti di controllo non applicabili nella costruzione di protezione 
  - Progetto ITR = eliminazione dei difetti in caso di rimodernamento della costruzione di protezione
Osservazioni e campi supplementari:
- Nelle celle grigie sotto la descrizione del difetto è possibile inserire informazioni aggiuntive. Per far sì che vengano visualizzate anche nel rapporto, occorre attivare la riga corrispondente: cliccate sulla seconda cella a destra del testo e selezionate «visualizza» nel menu a tendina.
 - È inoltre possibile aggiungere ulteriori punti alla fine dei capitoli. I difetti inseriti in questa sezione non vengono classificati come difetti e non compaiono nel compendio dei difetti riscontrati.</t>
    </r>
  </si>
  <si>
    <t xml:space="preserve">Per lo svolgimento del controllo periodico degli impianti valgono le seguenti basi::
- articolo 101 dell'ordinanza sulla protezione civile (OPCi)
- Istruzioni dell’Ufficio federale della protezione della popolazione sul controllo periodico delle costruzioni di protezione(CPCP) 2025
- Istruzioni dell’Ufficio federale della protezione della popolazione concernenti il versamento di contributi forfettari annui volti a garantire la prontezza operativa degli impianti di protezione.
La presente lista di controllo costituisce uno strumento di lavoro per la redazione del verbale di controllo e il tracciamento dei difetti e della loro eliminazione. 
</t>
  </si>
  <si>
    <r>
      <rPr>
        <b/>
        <sz val="11"/>
        <color theme="1"/>
        <rFont val="Arial"/>
        <family val="2"/>
      </rPr>
      <t>I difetti importanti (I)</t>
    </r>
    <r>
      <rPr>
        <sz val="11"/>
        <color theme="1"/>
        <rFont val="Arial"/>
        <family val="2"/>
      </rPr>
      <t xml:space="preserve"> compromettono la prontezza d’esercizio, la funzione protettiva, la manutenzione o l’esercizio sicuro della costruzione di protezione.</t>
    </r>
  </si>
  <si>
    <r>
      <rPr>
        <b/>
        <sz val="11"/>
        <color theme="1"/>
        <rFont val="Arial"/>
        <family val="2"/>
      </rPr>
      <t>I difetti di lievi (L)</t>
    </r>
    <r>
      <rPr>
        <sz val="11"/>
        <color theme="1"/>
        <rFont val="Arial"/>
        <family val="2"/>
      </rPr>
      <t xml:space="preserve"> non hanno alcuna influenza sulla funzione protettiva e sulla prontezza d’esercizio della costruzione di protezione.</t>
    </r>
  </si>
  <si>
    <r>
      <t xml:space="preserve">Stato dell’impianto di protezione: l'impianto di protezione è pronto all'esercizio. 
Sono stati riscontrati difetti lievi (L) ed eventualmente anche difetti rilevanti per la sicurezza (S), che non hanno conseguenze sulla funzione protettiva o sulla prontezza d’esercizio. 
Eliminazione dei difetti: le misure sono state discusse durante il CPI e devono essere adottate entro le scadenze stabilite.  
</t>
    </r>
    <r>
      <rPr>
        <sz val="11"/>
        <rFont val="Calibri"/>
        <family val="2"/>
        <scheme val="minor"/>
      </rPr>
      <t>Indicazioni in materia di responsabilità: se i difetti riscontrati riguardano anche quelli che devono essere eliminati dal proprietario,</t>
    </r>
    <r>
      <rPr>
        <sz val="11"/>
        <color theme="1"/>
        <rFont val="Calibri"/>
        <family val="2"/>
        <scheme val="minor"/>
      </rPr>
      <t xml:space="preserve"> l'ulteriore procedura viene documentata nel campo «Indicazione sulle possibili conseguenze in materia di responsabilità civile in caso di difetti rilevanti per la sicurezza».
Contributo forfettario: può essere </t>
    </r>
    <r>
      <rPr>
        <sz val="11"/>
        <rFont val="Calibri"/>
        <family val="2"/>
        <scheme val="minor"/>
      </rPr>
      <t xml:space="preserve">richiesto il versamento del contributo forfettario annuale.
Se i difetti non vengono eliminati entro i termini stabiliti – al più tardi dopo 24 mesi – il versamento del contributo forfettario viene sospeso (art. 99 cpv. 3 OPCi).
</t>
    </r>
    <r>
      <rPr>
        <sz val="11"/>
        <color theme="1"/>
        <rFont val="Calibri"/>
        <family val="2"/>
        <scheme val="minor"/>
      </rPr>
      <t xml:space="preserve">
Notifica: gli uffici cantonali informano per iscritto l’UFPP dell’avvenuta eliminazione dei difetti.</t>
    </r>
  </si>
  <si>
    <r>
      <t xml:space="preserve">
Stato della costruzione di protezione: la costruzione di protezione è pronta all’esercizio. 
Sono stati riscontrati difetti lievi (L)  ed eventualmente anche difetti rilevanti per la sicurezza (S), che non hanno conseguenze sulla funzione protettiva o sulla prontezza d’esercizio.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r>
      <rPr>
        <sz val="11"/>
        <color theme="1"/>
        <rFont val="Calibri"/>
        <family val="2"/>
        <scheme val="minor"/>
      </rPr>
      <t xml:space="preserve">
</t>
    </r>
  </si>
  <si>
    <r>
      <t xml:space="preserve">Stato della costruzione di protezione: la costruzione di protezione è pronta all’esercizio. 
</t>
    </r>
    <r>
      <rPr>
        <sz val="11"/>
        <rFont val="Calibri"/>
        <family val="2"/>
        <scheme val="minor"/>
      </rPr>
      <t xml:space="preserve">Sono stati riscontrati difetti rilevanti per la sicurezza (S) che però non hanno conseguenze sulla funzione protettiva o sulla prontezza d’esercizio della costruzione di protezione.
</t>
    </r>
    <r>
      <rPr>
        <sz val="11"/>
        <color theme="1"/>
        <rFont val="Calibri"/>
        <family val="2"/>
        <scheme val="minor"/>
      </rPr>
      <t xml:space="preserve">
Eliminazione dei difetti: le misure per l'eliminazione dei difetti sono state discusse con i responsabili durante il CPR e devono essere adottate entro le scadenze stabilite.
</t>
    </r>
    <r>
      <rPr>
        <sz val="11"/>
        <rFont val="Calibri"/>
        <family val="2"/>
        <scheme val="minor"/>
      </rPr>
      <t xml:space="preserve">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
</t>
    </r>
    <r>
      <rPr>
        <sz val="11"/>
        <color theme="1"/>
        <rFont val="Calibri"/>
        <family val="2"/>
        <scheme val="minor"/>
      </rPr>
      <t xml:space="preserve">
</t>
    </r>
  </si>
  <si>
    <r>
      <t xml:space="preserve">Stato della costruzione di protezione: la costruzione di protezione non è pronta all’esercizio. 
Sono stati riscontrati difetti gravi (G) che compromettono la prontezza d’esercizio o la funzione protettiva della costruzione in misura tale che queste non sono più garantite.
Eliminazione dei difetti: le misure per l'eliminazione dei difetti sono state discusse con i responsabili durante il CPR e devono essere adottate entro le scadenze stabilite.
</t>
    </r>
    <r>
      <rPr>
        <sz val="11"/>
        <rFont val="Calibri"/>
        <family val="2"/>
        <scheme val="minor"/>
      </rPr>
      <t>Indicazioni in materia di responsabilità: se i difetti riscontrati riguardano anche quelli che devono essere eliminati dal proprietario, l'ulteriore procedura viene documentata nel campo «Indicazione sulle possibili conseguenze in materia di responsabilità civile in caso di difetti rilevanti per la sicurezza».</t>
    </r>
  </si>
  <si>
    <t xml:space="preserve">Difetti straordinari nel capitolo «Approvvigionamento di elettricità» secondo le Istruzioni CPCP (art.11 cpv. 5) </t>
  </si>
  <si>
    <t xml:space="preserve">Difetti straordinari nel capitolo «Trm e telematica» secondo le Istruzioni CPCP (art.11 cpv. 5) </t>
  </si>
  <si>
    <t xml:space="preserve">Difetti straordinari nel capitolo «Installazioni del servizio sanitario» secondo le Istruzioni CPCP (art.11 cpv. 5) </t>
  </si>
  <si>
    <t xml:space="preserve">Difetti straordinari nel capitolo «Presupposti per l'esercizio» secondo le Istruzioni CPCP (art.11 cpv. 5) </t>
  </si>
  <si>
    <t xml:space="preserve">Difetti straordinari nel capitolo «Costruzione» secondo le Istruzioni CPCP (art.11 cpv. 5) </t>
  </si>
  <si>
    <t xml:space="preserve">Difetti straordinari nel capitolo «Ventilazione» secondo le Istruzioni CPCP (art.11 cpv. 5) </t>
  </si>
  <si>
    <t xml:space="preserve">Difetti straordinari nel capitolo «Approvvigionamento idrico» secondo le Istruzioni CPCP (art.11 cpv. 5) </t>
  </si>
  <si>
    <t>Questo schema dev’essere allestito e montato in modo duraturo e ben visibile presso la pompa fecale.</t>
  </si>
  <si>
    <t>Descrizione del difetto: lo schema di funzionamento «Evacuazione delle acque di scarico» non corrisponde all’installazione presente nella costruzione di protezione.</t>
  </si>
  <si>
    <t>Lo schema deve corrispondere alle installazioni presenti ed essere completato, corretto o rielaborato di conseguenza.</t>
  </si>
  <si>
    <t>Descrizione del difetto: in base allo schema di funzionamento «Evacuazione delle acque di scarico» non è possibile impostare correttamente i seguenti modi di funzionamento:</t>
  </si>
  <si>
    <t>-        funzionamento normale,</t>
  </si>
  <si>
    <t>-        funzionamento in caso di guasto alla canalizzazione locale e</t>
  </si>
  <si>
    <t>-        funzionamento in caso di guasto alla pompa fecale (con canalizzazione situata più in alto).</t>
  </si>
  <si>
    <t>Le marcature sui componenti devono essere corrette o completate.</t>
  </si>
  <si>
    <t xml:space="preserve">Le marcature (p. es. adesivi, targhette in alluminio con catenella, ecc.) devono essere applicate in modo permanente nel punto previsto in modo tale che vengano inequivocabilmente associate al rispettivo componente. </t>
  </si>
  <si>
    <t>Controllo dell’evacuazione delle acque di scarico</t>
  </si>
  <si>
    <t>Saracinesche e coperture dei pozzi</t>
  </si>
  <si>
    <t>Descrizione del difetto: non tutte le installazioni necessarie per evacuare le acque di scarico in questo tipo di costruzione di protezione sono presenti.</t>
  </si>
  <si>
    <t xml:space="preserve">La costruzione di protezione non soddisfa più i requisiti dell’utilizzo per il quale era stato originariamente previsto. </t>
  </si>
  <si>
    <t>Descrizione del difetto: le saracinesche della canalizzazione non funzionano.</t>
  </si>
  <si>
    <t>Le saracinesche devono essere sottoposte a una manutenzione generale o sostituite.</t>
  </si>
  <si>
    <t>Descrizione del difetto: la manutenzione delle coperture dei pozzi non è stata eseguita.</t>
  </si>
  <si>
    <t>Le coperture devono essere sottoposte a una manutenzione generale. Le guarnizioni in gomma friabili, indurite, screpolate o danneggiate devono essere sostituite. Si devono procurare e montare le guarnizioni mancanti.</t>
  </si>
  <si>
    <t>Descrizione del difetto: mancano gli attrezzi o le chiavi per aprire e chiudere le coperture dei pozzi, i pozzetti di scarico, le saracinesche e le griglie.</t>
  </si>
  <si>
    <t>Gli attrezzi speciali e le chiavi mancanti devono essere procurati e depositati nella costruzione di protezione (locale manutenzione tecnica, locale ventilazione).</t>
  </si>
  <si>
    <t>Pozzetti di scarico</t>
  </si>
  <si>
    <t>Descrizione del difetto: non tutte le condotte di drenaggio che portano dal settore non protetto all’interno della costruzione di protezione sono munite di pozzetto di scarico o saracinesca che si possono chiudere a chiave.</t>
  </si>
  <si>
    <t>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t>
  </si>
  <si>
    <t>Descrizione del difetto: i pozzetti di scarico a pavimento sono sporchi, arrugginiti o non funzionanti.</t>
  </si>
  <si>
    <t>I pozzetti di scarico arrugginiti o corrosi vanno puliti, eventualmente tramite sabbiatura, e trattati con vernice al catrame (ITM 2000 - pos 126). Si devono sostituire le guarnizioni difettose e procurare quelle mancanti.</t>
  </si>
  <si>
    <t>Descrizione del difetto: nella sala macchine è presente un pozzetto di scarico a pavimento - da verificare nei rifugi in cui è prescritto o installato un gruppo elettrogeno d’emergenza (rifugi a partire da 800 posti).</t>
  </si>
  <si>
    <t>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t>
  </si>
  <si>
    <t>Smaltimento delle acque di scarico (*in rifugi di ospedali, case per anziani, case di cura e istituti realizzati prima del 2012)</t>
  </si>
  <si>
    <t>Descrizione del difetto: non è possibile passare al «Funzionamento d’emergenza mediante pompa a mano» senza entrare nella fossa fecale.</t>
  </si>
  <si>
    <t>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t>
  </si>
  <si>
    <t>Descrizione del difetto: non è possibile evacuare le acque di scarico con la pompa a mano attraverso l’allacciamento esterno (raccordo Storz 75 o 100 mm), i pezzi di raccordo e i tubi flessibili previsti a questo scopo.</t>
  </si>
  <si>
    <t>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t>
  </si>
  <si>
    <t>Descrizione del difetto: manca la leva d’azionamento per la pompa fecale a mano.</t>
  </si>
  <si>
    <t>La leva deve essere procurata presso il fabbricante e appesa alla parete in modo permanente accanto alla pompa fecale manuale.</t>
  </si>
  <si>
    <t>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t>
  </si>
  <si>
    <t xml:space="preserve">Le valvole devono essere sollevate e fissate tramite un ausilio adeguato. </t>
  </si>
  <si>
    <t>Per impedire che rimangano bloccate e arrugginiscano, le sfere e i coperchi con le guarnizioni della pompa fecale ad azionamento manuale devono essere smontate, conservate e depositate in un sacchetto vicino alla pompa.</t>
  </si>
  <si>
    <t>Descrizione del difetto: la pompa fecale ad azionamento manuale non funziona.</t>
  </si>
  <si>
    <t>La pompa deve essere riparata o sostituita e quindi conservata.</t>
  </si>
  <si>
    <t>Descrizione del difetto: le condotte e i pozzi delle acque di scarico non sono puliti.</t>
  </si>
  <si>
    <t>Almeno una volta ogni 10 anni si deve incaricare una ditta specializzata di pulire le condotte delle canalizzazioni e i pozzi.</t>
  </si>
  <si>
    <t>Descrizione del difetto: la pompa fecale elettrica in caso di canalizzazione esterna situata più in alto non funziona.</t>
  </si>
  <si>
    <t>La pompa deve essere riparata da un professionista o sostituita. La procedura da seguire deve essere concordata con l’ente cantonale responsabile delle costruzioni di protezione.</t>
  </si>
  <si>
    <t>Descrizione del difetto: la fossa fecale in caso di canalizzazione esterna situata più in basso non è pulita e asciutta.</t>
  </si>
  <si>
    <t>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t>
  </si>
  <si>
    <t>Descrizione del difetto: mancano gli strumenti per smontare la pompa fecale elettrica.</t>
  </si>
  <si>
    <t>Si deve montare un dispositivo di sollevamento a soffitto. Inoltre dovrebbe essere disponibile un paranco semplice o un sistema analogo.</t>
  </si>
  <si>
    <t>Descrizione del difetto: l’esecuzione delle misure organizzative e tecniche necessarie in caso di allarme «fossa fecale piena» non è garantita.</t>
  </si>
  <si>
    <t xml:space="preserve">Si devono adottare le seguenti misure: </t>
  </si>
  <si>
    <t xml:space="preserve">-        montare una sirena in un posto ben visibile all’esterno della costruzione di protezione e aggiungere eventualmente </t>
  </si>
  <si>
    <t>una luce lampeggiante o girevole all’interno della costruzione e un cartello con le istruzioni da seguire e</t>
  </si>
  <si>
    <t>-        altre misure appropriate (ev. allarme remoto).</t>
  </si>
  <si>
    <t>Attenzione: se la costruzione di protezione è munita di protezione EMP, l’installazione deve essere eseguita secondo le istruzioni del fabbricante della pompa fecale (omologata UFPP).</t>
  </si>
  <si>
    <t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t>
  </si>
  <si>
    <t>Installazione di radiocomunicazione 2500MHz Sì/No</t>
  </si>
  <si>
    <t>Repubblica e Cantone Ticino</t>
  </si>
  <si>
    <t>Dipartimento delle Istituzioni</t>
  </si>
  <si>
    <t>Sezione del militare e della protezione della popolazione</t>
  </si>
  <si>
    <t>Piazza Governo 7</t>
  </si>
  <si>
    <t>6500 Bellinzona</t>
  </si>
  <si>
    <t>Dipartimento delle Istituzioni Sezione del militare e della protezione della popolazione</t>
  </si>
  <si>
    <t>Spiegazione della risoluzione dei difetti e documentazione fotografica</t>
  </si>
  <si>
    <t>Foto</t>
  </si>
  <si>
    <t>nota</t>
  </si>
  <si>
    <t>Pos.</t>
  </si>
  <si>
    <t>Descrizione / risanamento dei difetti</t>
  </si>
  <si>
    <r>
      <rPr>
        <b/>
        <sz val="24"/>
        <color theme="0"/>
        <rFont val="Arial"/>
        <family val="2"/>
      </rPr>
      <t>Lista di controllo e rapporto di verifica</t>
    </r>
    <r>
      <rPr>
        <sz val="11"/>
        <color theme="0"/>
        <rFont val="Calibri"/>
        <family val="2"/>
        <scheme val="minor"/>
      </rPr>
      <t xml:space="preserve">
</t>
    </r>
    <r>
      <rPr>
        <sz val="18"/>
        <color theme="0"/>
        <rFont val="Arial"/>
        <family val="2"/>
      </rPr>
      <t>Controllo periodico (CPR) degli  rifugi  completi di ospedali, case per anziani e di cura che soddisfano le esigenze minime
(esclusi rifugi fino a 200 posti protetti)</t>
    </r>
    <r>
      <rPr>
        <sz val="11"/>
        <color theme="0"/>
        <rFont val="Calibri"/>
        <family val="2"/>
        <scheme val="minor"/>
      </rPr>
      <t xml:space="preserve">
</t>
    </r>
  </si>
  <si>
    <t>Data del CPR</t>
  </si>
  <si>
    <t>Numero del rifugio,</t>
  </si>
  <si>
    <t>Proprietario / Proprietaria</t>
  </si>
  <si>
    <t>Organismo di controllo</t>
  </si>
  <si>
    <t>Tipo di rifugio</t>
  </si>
  <si>
    <t>Indirizzo del rifugio</t>
  </si>
  <si>
    <t>NPA luogo del rifugio</t>
  </si>
  <si>
    <t>Cantone …..</t>
  </si>
  <si>
    <t>Data del controllo periodico del rifugio:</t>
  </si>
  <si>
    <t>ospitale</t>
  </si>
  <si>
    <t>Tipo di rifugio:</t>
  </si>
  <si>
    <t>Numero del rifugio:</t>
  </si>
  <si>
    <t>esito del controllo periodico del rifugio effettuato:</t>
  </si>
  <si>
    <t xml:space="preserve">Prontezza operativa del rifugio </t>
  </si>
  <si>
    <r>
      <rPr>
        <b/>
        <sz val="24"/>
        <color theme="0"/>
        <rFont val="Arial"/>
        <family val="2"/>
      </rPr>
      <t>Rapporto del controllo di verifica 01
E</t>
    </r>
    <r>
      <rPr>
        <sz val="18"/>
        <color theme="0"/>
        <rFont val="Arial"/>
        <family val="2"/>
      </rPr>
      <t>liminazione dei difetti risultanti dal controllo periodico dei rifugi</t>
    </r>
    <r>
      <rPr>
        <sz val="11"/>
        <color theme="0"/>
        <rFont val="Calibri"/>
        <family val="2"/>
        <scheme val="minor"/>
      </rPr>
      <t xml:space="preserve">
</t>
    </r>
  </si>
  <si>
    <t>Numero del rifugio</t>
  </si>
  <si>
    <t>Proprietario/OPC</t>
  </si>
  <si>
    <t>Proprietario:</t>
  </si>
  <si>
    <t>Sinore Ponte</t>
  </si>
  <si>
    <t>Proprietario / OPC</t>
  </si>
  <si>
    <r>
      <rPr>
        <b/>
        <sz val="11"/>
        <color theme="1"/>
        <rFont val="Calibri"/>
        <family val="2"/>
        <scheme val="minor"/>
      </rPr>
      <t xml:space="preserve">
Conferma:
</t>
    </r>
    <r>
      <rPr>
        <sz val="11"/>
        <color theme="1"/>
        <rFont val="Calibri"/>
        <family val="2"/>
        <scheme val="minor"/>
      </rPr>
      <t xml:space="preserve">
Il/La proprietario/a conferma con la presente che le carenze riscontrate sono state correttamente eliminate.
</t>
    </r>
    <r>
      <rPr>
        <b/>
        <sz val="11"/>
        <color theme="1"/>
        <rFont val="Calibri"/>
        <family val="2"/>
        <scheme val="minor"/>
      </rPr>
      <t xml:space="preserve">Cognome  del/della proprietario/a: </t>
    </r>
    <r>
      <rPr>
        <sz val="11"/>
        <color theme="1"/>
        <rFont val="Calibri"/>
        <family val="2"/>
        <scheme val="minor"/>
      </rPr>
      <t xml:space="preserve">….......................................................
</t>
    </r>
    <r>
      <rPr>
        <b/>
        <sz val="11"/>
        <color theme="1"/>
        <rFont val="Calibri"/>
        <family val="2"/>
        <scheme val="minor"/>
      </rPr>
      <t>Nome del/della proprietario/a:</t>
    </r>
    <r>
      <rPr>
        <sz val="11"/>
        <color theme="1"/>
        <rFont val="Calibri"/>
        <family val="2"/>
        <scheme val="minor"/>
      </rPr>
      <t xml:space="preserve"> …....................................................
</t>
    </r>
    <r>
      <rPr>
        <b/>
        <sz val="11"/>
        <color theme="1"/>
        <rFont val="Calibri"/>
        <family val="2"/>
        <scheme val="minor"/>
      </rPr>
      <t>Luogo</t>
    </r>
    <r>
      <rPr>
        <sz val="11"/>
        <color theme="1"/>
        <rFont val="Calibri"/>
        <family val="2"/>
        <scheme val="minor"/>
      </rPr>
      <t xml:space="preserve">:..............................................     </t>
    </r>
    <r>
      <rPr>
        <b/>
        <sz val="11"/>
        <color theme="1"/>
        <rFont val="Calibri"/>
        <family val="2"/>
        <scheme val="minor"/>
      </rPr>
      <t>Data</t>
    </r>
    <r>
      <rPr>
        <sz val="11"/>
        <color theme="1"/>
        <rFont val="Calibri"/>
        <family val="2"/>
        <scheme val="minor"/>
      </rPr>
      <t xml:space="preserve">:.......................    </t>
    </r>
    <r>
      <rPr>
        <b/>
        <sz val="11"/>
        <color theme="1"/>
        <rFont val="Calibri"/>
        <family val="2"/>
        <scheme val="minor"/>
      </rPr>
      <t>Firma</t>
    </r>
    <r>
      <rPr>
        <sz val="11"/>
        <color theme="1"/>
        <rFont val="Calibri"/>
        <family val="2"/>
        <scheme val="minor"/>
      </rPr>
      <t>: ...............................................................</t>
    </r>
  </si>
  <si>
    <t>Organismo di controllo / Proprietario</t>
  </si>
  <si>
    <r>
      <rPr>
        <b/>
        <sz val="24"/>
        <color theme="0"/>
        <rFont val="Arial"/>
        <family val="2"/>
      </rPr>
      <t>Rapporto del controllo di verifica 02</t>
    </r>
    <r>
      <rPr>
        <sz val="11"/>
        <color theme="0"/>
        <rFont val="Calibri"/>
        <family val="2"/>
        <scheme val="minor"/>
      </rPr>
      <t xml:space="preserve">
</t>
    </r>
    <r>
      <rPr>
        <sz val="18"/>
        <color theme="0"/>
        <rFont val="Arial"/>
        <family val="2"/>
      </rPr>
      <t>Eliminazione dei difetti risultanti dal controllo periodico dei rifugi</t>
    </r>
    <r>
      <rPr>
        <sz val="11"/>
        <color theme="0"/>
        <rFont val="Calibri"/>
        <family val="2"/>
        <scheme val="minor"/>
      </rPr>
      <t xml:space="preserve">
</t>
    </r>
  </si>
  <si>
    <r>
      <rPr>
        <b/>
        <sz val="24"/>
        <color theme="0"/>
        <rFont val="Arial"/>
        <family val="2"/>
      </rPr>
      <t>Rapporto del controllo di verifica 03</t>
    </r>
    <r>
      <rPr>
        <sz val="11"/>
        <color theme="0"/>
        <rFont val="Calibri"/>
        <family val="2"/>
        <scheme val="minor"/>
      </rPr>
      <t xml:space="preserve">
</t>
    </r>
    <r>
      <rPr>
        <sz val="18"/>
        <color theme="0"/>
        <rFont val="Arial"/>
        <family val="2"/>
      </rPr>
      <t>Eliminazione dei difetti risultanti dal controllo periodico dei rifugi</t>
    </r>
    <r>
      <rPr>
        <sz val="11"/>
        <color theme="0"/>
        <rFont val="Calibri"/>
        <family val="2"/>
        <scheme val="minor"/>
      </rPr>
      <t xml:space="preserve">
</t>
    </r>
  </si>
  <si>
    <t xml:space="preserve">Quando la lista di controllo è stata completata, rimuovete la spunta in «Vuoto» nel menu a tendina della cella A4, in modo da visualizzare solo i punti con difetti. Questa versione è destinata alla proprietaria o al proprietario della costruzione di protezione.
Attenzione: i titoli di capitoli, sottocapitoli e sezioni vengono sempre visualizzati, anche quando non sono presenti difetti. Per non farli figurare nella versione stampata, è possibile cancellarli come già descritto o riselezionarli.
La lista di controllo deve essere trasmessa all'UFPP compilata in ogni sua parte. Spuntate «Seleziona tutto» nel menu della cella A4 </t>
  </si>
  <si>
    <t>Coordinate  Y  /  X</t>
  </si>
  <si>
    <t>Protezione EMP, schemi e amministrazione</t>
  </si>
  <si>
    <t>Ingresso del dispositivo di misura</t>
  </si>
  <si>
    <t>Risultato</t>
  </si>
  <si>
    <t>Funzionamento d’emergenza (manuale) in modalità filtro</t>
  </si>
  <si>
    <t>Misurazione zero sul dispositivo di misura in Pa</t>
  </si>
  <si>
    <t>Descrizione del difetto: nei rifugi realizzati dopo il 1° gennaio 1987 e negli impianti di protezione – indipendentemente dalla data di costruzione – mancano le latrine a secco necessarie.</t>
  </si>
  <si>
    <t>Descrizione del difetto: nei rifugi a partire da 30 posti protetti realizzati dopo il 1° gennaio 1987 e negli impianti di protezione – indipendentemente dalla data di costruzione –  non è disponibile o non è montato un numero sufficiente di cabine per latrine.</t>
  </si>
  <si>
    <t>Descrizione del difetto: l’impianto elettrico presenta dei danni evidenti. Si applicano le norme elettriche in vigore NIN e DePC.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</si>
</sst>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F800]dddd\,\ mmmm\ dd\,\ yyyy"/>
    <numFmt numFmtId="165" formatCode="0;\-0;;@"/>
    <numFmt numFmtId="166" formatCode="0\ &quot;Stk.&quot;"/>
    <numFmt numFmtId="167" formatCode="0\ \P\a"/>
    <numFmt numFmtId="168" formatCode="0\ &quot;Min.&quot;"/>
    <numFmt numFmtId="169" formatCode="#,##0\ &quot;Liter&quot;"/>
    <numFmt numFmtId="170" formatCode="0\ &quot;KVA&quot;"/>
    <numFmt numFmtId="171" formatCode="0.00\ &quot;A&quot;"/>
    <numFmt numFmtId="172" formatCode="0.00\ \K\W"/>
    <numFmt numFmtId="173" formatCode="0.00\ &quot;Amp.&quot;"/>
    <numFmt numFmtId="174" formatCode="0\ &quot;Std.&quot;"/>
    <numFmt numFmtId="175" formatCode="0.0\ &quot;kW&quot;"/>
    <numFmt numFmtId="176" formatCode="0\ \ &quot;Stk.&quot;"/>
    <numFmt numFmtId="177" formatCode="dd/mm/yyyy;@"/>
  </numFmts>
  <fonts count="9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Arial"/>
      <family val="2"/>
    </font>
    <font>
      <b/>
      <sz val="11"/>
      <color theme="1"/>
      <name val="Arial"/>
      <family val="2"/>
    </font>
    <font>
      <b/>
      <sz val="11"/>
      <color theme="1"/>
      <name val="Calibri"/>
      <family val="2"/>
      <scheme val="minor"/>
    </font>
    <font>
      <u/>
      <sz val="11"/>
      <color theme="10"/>
      <name val="Calibri"/>
      <family val="2"/>
      <scheme val="minor"/>
    </font>
    <font>
      <sz val="28"/>
      <color theme="1"/>
      <name val="Calibri"/>
      <family val="2"/>
      <scheme val="minor"/>
    </font>
    <font>
      <b/>
      <sz val="10"/>
      <color theme="1"/>
      <name val="Arial"/>
      <family val="2"/>
    </font>
    <font>
      <sz val="11"/>
      <name val="Arial"/>
      <family val="2"/>
    </font>
    <font>
      <b/>
      <sz val="12"/>
      <color theme="1"/>
      <name val="Arial"/>
      <family val="2"/>
    </font>
    <font>
      <b/>
      <sz val="24"/>
      <color theme="1"/>
      <name val="Arial"/>
      <family val="2"/>
    </font>
    <font>
      <b/>
      <sz val="11"/>
      <color rgb="FFFF0000"/>
      <name val="Arial"/>
      <family val="2"/>
    </font>
    <font>
      <b/>
      <sz val="11"/>
      <name val="Arial"/>
      <family val="2"/>
    </font>
    <font>
      <b/>
      <u/>
      <sz val="10"/>
      <color theme="1"/>
      <name val="Arial"/>
      <family val="2"/>
    </font>
    <font>
      <b/>
      <sz val="18"/>
      <color theme="1"/>
      <name val="Arial"/>
      <family val="2"/>
    </font>
    <font>
      <b/>
      <sz val="14"/>
      <color theme="1"/>
      <name val="Arial"/>
      <family val="2"/>
    </font>
    <font>
      <sz val="11"/>
      <color theme="0"/>
      <name val="Calibri"/>
      <family val="2"/>
      <scheme val="minor"/>
    </font>
    <font>
      <b/>
      <sz val="24"/>
      <color theme="0"/>
      <name val="Arial"/>
      <family val="2"/>
    </font>
    <font>
      <sz val="18"/>
      <color theme="0"/>
      <name val="Arial"/>
      <family val="2"/>
    </font>
    <font>
      <b/>
      <u/>
      <sz val="12"/>
      <color theme="1"/>
      <name val="Arial"/>
      <family val="2"/>
    </font>
    <font>
      <sz val="10"/>
      <color theme="0"/>
      <name val="Arial"/>
      <family val="2"/>
    </font>
    <font>
      <sz val="10"/>
      <name val="Arial"/>
      <family val="2"/>
    </font>
    <font>
      <sz val="11"/>
      <name val="Calibri"/>
      <family val="2"/>
      <scheme val="minor"/>
    </font>
    <font>
      <b/>
      <u/>
      <sz val="16"/>
      <color theme="1"/>
      <name val="Arial"/>
      <family val="2"/>
    </font>
    <font>
      <b/>
      <sz val="16"/>
      <color theme="1"/>
      <name val="Arial"/>
      <family val="2"/>
    </font>
    <font>
      <sz val="16"/>
      <color theme="1"/>
      <name val="Arial"/>
      <family val="2"/>
    </font>
    <font>
      <b/>
      <u/>
      <sz val="11"/>
      <color theme="1"/>
      <name val="Calibri"/>
      <family val="2"/>
      <scheme val="minor"/>
    </font>
    <font>
      <b/>
      <u/>
      <sz val="11"/>
      <name val="Calibri"/>
      <family val="2"/>
      <scheme val="minor"/>
    </font>
    <font>
      <b/>
      <u/>
      <sz val="11"/>
      <color theme="1"/>
      <name val="Arial"/>
      <family val="2"/>
    </font>
    <font>
      <b/>
      <u/>
      <sz val="11"/>
      <name val="Arial"/>
      <family val="2"/>
    </font>
    <font>
      <b/>
      <sz val="18"/>
      <name val="Arial"/>
      <family val="2"/>
    </font>
    <font>
      <u/>
      <sz val="11"/>
      <color theme="1"/>
      <name val="Calibri"/>
      <family val="2"/>
      <scheme val="minor"/>
    </font>
    <font>
      <sz val="14"/>
      <color theme="1"/>
      <name val="Calibri"/>
      <family val="2"/>
      <scheme val="minor"/>
    </font>
    <font>
      <b/>
      <sz val="14"/>
      <color theme="1"/>
      <name val="Calibri"/>
      <family val="2"/>
      <scheme val="minor"/>
    </font>
    <font>
      <b/>
      <u/>
      <sz val="14"/>
      <name val="Calibri"/>
      <family val="2"/>
      <scheme val="minor"/>
    </font>
    <font>
      <b/>
      <sz val="16"/>
      <name val="Calibri"/>
      <family val="2"/>
      <scheme val="minor"/>
    </font>
    <font>
      <sz val="8"/>
      <color theme="0"/>
      <name val="Calibri"/>
      <family val="2"/>
      <scheme val="minor"/>
    </font>
    <font>
      <sz val="8"/>
      <name val="Calibri"/>
      <family val="2"/>
      <scheme val="minor"/>
    </font>
    <font>
      <b/>
      <sz val="26"/>
      <color theme="1"/>
      <name val="Arial"/>
      <family val="2"/>
    </font>
    <font>
      <b/>
      <sz val="10"/>
      <color theme="1"/>
      <name val="Calibri"/>
      <family val="2"/>
      <scheme val="minor"/>
    </font>
    <font>
      <sz val="9"/>
      <color theme="1"/>
      <name val="Arial"/>
      <family val="2"/>
    </font>
    <font>
      <sz val="10"/>
      <color theme="1"/>
      <name val="Calibri"/>
      <family val="2"/>
      <scheme val="minor"/>
    </font>
    <font>
      <sz val="10"/>
      <name val="Calibri"/>
      <family val="2"/>
      <scheme val="minor"/>
    </font>
    <font>
      <b/>
      <sz val="9"/>
      <color theme="1"/>
      <name val="Arial"/>
      <family val="2"/>
    </font>
    <font>
      <b/>
      <u/>
      <sz val="9"/>
      <color theme="1"/>
      <name val="Arial"/>
      <family val="2"/>
    </font>
    <font>
      <u/>
      <sz val="10"/>
      <color theme="1"/>
      <name val="Arial"/>
      <family val="2"/>
    </font>
    <font>
      <b/>
      <sz val="10"/>
      <color rgb="FFFF0000"/>
      <name val="Arial"/>
      <family val="2"/>
    </font>
    <font>
      <b/>
      <sz val="12"/>
      <color rgb="FFFF0000"/>
      <name val="Arial"/>
      <family val="2"/>
    </font>
    <font>
      <b/>
      <sz val="10"/>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8"/>
      <color theme="1"/>
      <name val="Calibri"/>
      <family val="2"/>
      <scheme val="minor"/>
    </font>
    <font>
      <b/>
      <sz val="24"/>
      <color theme="0"/>
      <name val="Calibri"/>
      <family val="2"/>
      <scheme val="minor"/>
    </font>
    <font>
      <b/>
      <sz val="28"/>
      <color theme="0"/>
      <name val="Calibri"/>
      <family val="2"/>
      <scheme val="minor"/>
    </font>
    <font>
      <b/>
      <sz val="11"/>
      <color theme="0"/>
      <name val="Calibri"/>
      <family val="2"/>
      <scheme val="minor"/>
    </font>
    <font>
      <b/>
      <sz val="16"/>
      <color theme="1"/>
      <name val="Calibri"/>
      <family val="2"/>
      <scheme val="minor"/>
    </font>
    <font>
      <b/>
      <sz val="20"/>
      <color theme="1"/>
      <name val="Calibri"/>
      <family val="2"/>
      <scheme val="minor"/>
    </font>
    <font>
      <b/>
      <sz val="22"/>
      <color theme="1"/>
      <name val="Calibri"/>
      <family val="2"/>
      <scheme val="minor"/>
    </font>
    <font>
      <sz val="11"/>
      <color rgb="FFFF0000"/>
      <name val="Arial"/>
      <family val="2"/>
    </font>
    <font>
      <sz val="9"/>
      <name val="Arial"/>
      <family val="2"/>
    </font>
    <font>
      <sz val="16"/>
      <color rgb="FFFF0000"/>
      <name val="Arial"/>
      <family val="2"/>
    </font>
    <font>
      <sz val="10"/>
      <color rgb="FFFF0000"/>
      <name val="Calibri"/>
      <family val="2"/>
      <scheme val="minor"/>
    </font>
    <font>
      <sz val="11"/>
      <color rgb="FF00B050"/>
      <name val="Arial"/>
      <family val="2"/>
    </font>
    <font>
      <sz val="10"/>
      <color rgb="FF00B050"/>
      <name val="Arial"/>
      <family val="2"/>
    </font>
    <font>
      <b/>
      <sz val="14"/>
      <name val="Calibri"/>
      <family val="2"/>
      <scheme val="minor"/>
    </font>
    <font>
      <b/>
      <sz val="11"/>
      <name val="Calibri"/>
      <family val="2"/>
      <scheme val="minor"/>
    </font>
    <font>
      <u/>
      <sz val="11"/>
      <name val="Arial"/>
      <family val="2"/>
    </font>
    <font>
      <b/>
      <u/>
      <sz val="18"/>
      <color theme="1"/>
      <name val="Calibri"/>
      <family val="2"/>
      <scheme val="minor"/>
    </font>
    <font>
      <b/>
      <u/>
      <sz val="14"/>
      <color theme="1"/>
      <name val="Calibri"/>
      <family val="2"/>
      <scheme val="minor"/>
    </font>
    <font>
      <sz val="12"/>
      <color theme="1"/>
      <name val="Calibri"/>
      <family val="2"/>
      <scheme val="minor"/>
    </font>
    <font>
      <sz val="8"/>
      <color theme="1"/>
      <name val="Calibri"/>
      <family val="2"/>
      <scheme val="minor"/>
    </font>
    <font>
      <sz val="8"/>
      <color theme="1"/>
      <name val="Arial"/>
      <family val="2"/>
    </font>
    <font>
      <i/>
      <sz val="9"/>
      <color theme="1"/>
      <name val="Arial"/>
      <family val="2"/>
    </font>
  </fonts>
  <fills count="32">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DD"/>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39994506668294322"/>
        <bgColor indexed="64"/>
      </patternFill>
    </fill>
    <fill>
      <gradientFill degree="270">
        <stop position="0">
          <color theme="0"/>
        </stop>
        <stop position="1">
          <color theme="6" tint="-0.25098422193060094"/>
        </stop>
      </gradientFill>
    </fill>
    <fill>
      <gradientFill degree="270">
        <stop position="0">
          <color theme="0"/>
        </stop>
        <stop position="1">
          <color theme="6" tint="0.40000610370189521"/>
        </stop>
      </gradientFill>
    </fill>
    <fill>
      <gradientFill degree="270">
        <stop position="0">
          <color theme="0"/>
        </stop>
        <stop position="1">
          <color theme="6" tint="-0.49803155613879818"/>
        </stop>
      </gradientFill>
    </fill>
    <fill>
      <gradientFill degree="270">
        <stop position="0">
          <color theme="0"/>
        </stop>
        <stop position="1">
          <color theme="3" tint="0.59999389629810485"/>
        </stop>
      </gradientFill>
    </fill>
    <fill>
      <patternFill patternType="solid">
        <fgColor theme="9" tint="0.39994506668294322"/>
        <bgColor indexed="64"/>
      </patternFill>
    </fill>
    <fill>
      <patternFill patternType="solid">
        <fgColor theme="0" tint="-0.14996795556505021"/>
        <bgColor indexed="64"/>
      </patternFill>
    </fill>
    <fill>
      <patternFill patternType="solid">
        <fgColor theme="6" tint="0.39997558519241921"/>
        <bgColor auto="1"/>
      </patternFill>
    </fill>
    <fill>
      <patternFill patternType="solid">
        <fgColor theme="6" tint="0.79998168889431442"/>
        <bgColor auto="1"/>
      </patternFill>
    </fill>
    <fill>
      <patternFill patternType="solid">
        <fgColor theme="3" tint="0.79998168889431442"/>
        <bgColor auto="1"/>
      </patternFill>
    </fill>
    <fill>
      <patternFill patternType="solid">
        <fgColor theme="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9" tint="-0.24994659260841701"/>
        <bgColor indexed="64"/>
      </patternFill>
    </fill>
    <fill>
      <patternFill patternType="solid">
        <fgColor theme="9" tint="-0.249977111117893"/>
        <bgColor indexed="64"/>
      </patternFill>
    </fill>
  </fills>
  <borders count="20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thin">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dashed">
        <color auto="1"/>
      </right>
      <top style="dashed">
        <color auto="1"/>
      </top>
      <bottom style="thin">
        <color auto="1"/>
      </bottom>
      <diagonal/>
    </border>
    <border>
      <left style="medium">
        <color auto="1"/>
      </left>
      <right/>
      <top style="medium">
        <color auto="1"/>
      </top>
      <bottom style="dashed">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style="dashed">
        <color auto="1"/>
      </left>
      <right/>
      <top style="dashed">
        <color auto="1"/>
      </top>
      <bottom style="medium">
        <color auto="1"/>
      </bottom>
      <diagonal/>
    </border>
    <border>
      <left/>
      <right style="dashed">
        <color auto="1"/>
      </right>
      <top style="dashed">
        <color auto="1"/>
      </top>
      <bottom style="medium">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right style="medium">
        <color auto="1"/>
      </right>
      <top style="thin">
        <color auto="1"/>
      </top>
      <bottom style="dashed">
        <color auto="1"/>
      </bottom>
      <diagonal/>
    </border>
    <border>
      <left/>
      <right style="medium">
        <color auto="1"/>
      </right>
      <top style="dashed">
        <color auto="1"/>
      </top>
      <bottom style="medium">
        <color auto="1"/>
      </bottom>
      <diagonal/>
    </border>
    <border>
      <left style="medium">
        <color auto="1"/>
      </left>
      <right style="dashed">
        <color auto="1"/>
      </right>
      <top style="dashed">
        <color auto="1"/>
      </top>
      <bottom/>
      <diagonal/>
    </border>
    <border>
      <left style="medium">
        <color auto="1"/>
      </left>
      <right style="dashed">
        <color auto="1"/>
      </right>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medium">
        <color auto="1"/>
      </left>
      <right/>
      <top style="dashed">
        <color auto="1"/>
      </top>
      <bottom style="medium">
        <color auto="1"/>
      </bottom>
      <diagonal/>
    </border>
    <border>
      <left style="dashed">
        <color auto="1"/>
      </left>
      <right/>
      <top style="dashed">
        <color auto="1"/>
      </top>
      <bottom style="thin">
        <color auto="1"/>
      </bottom>
      <diagonal/>
    </border>
    <border>
      <left/>
      <right style="dashed">
        <color auto="1"/>
      </right>
      <top style="dashed">
        <color auto="1"/>
      </top>
      <bottom style="thin">
        <color auto="1"/>
      </bottom>
      <diagonal/>
    </border>
    <border>
      <left style="medium">
        <color auto="1"/>
      </left>
      <right style="dashed">
        <color auto="1"/>
      </right>
      <top/>
      <bottom/>
      <diagonal/>
    </border>
    <border>
      <left style="medium">
        <color auto="1"/>
      </left>
      <right style="dashed">
        <color auto="1"/>
      </right>
      <top style="medium">
        <color auto="1"/>
      </top>
      <bottom/>
      <diagonal/>
    </border>
    <border>
      <left style="medium">
        <color auto="1"/>
      </left>
      <right style="dashed">
        <color auto="1"/>
      </right>
      <top style="thin">
        <color auto="1"/>
      </top>
      <bottom style="medium">
        <color auto="1"/>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top style="medium">
        <color auto="1"/>
      </top>
      <bottom style="dashed">
        <color auto="1"/>
      </bottom>
      <diagonal/>
    </border>
    <border>
      <left/>
      <right/>
      <top style="dashed">
        <color auto="1"/>
      </top>
      <bottom style="medium">
        <color auto="1"/>
      </bottom>
      <diagonal/>
    </border>
    <border>
      <left style="dashed">
        <color auto="1"/>
      </left>
      <right style="medium">
        <color auto="1"/>
      </right>
      <top style="dashed">
        <color auto="1"/>
      </top>
      <bottom/>
      <diagonal/>
    </border>
    <border>
      <left style="dashed">
        <color auto="1"/>
      </left>
      <right style="medium">
        <color auto="1"/>
      </right>
      <top/>
      <bottom style="dashed">
        <color auto="1"/>
      </bottom>
      <diagonal/>
    </border>
    <border>
      <left/>
      <right style="medium">
        <color auto="1"/>
      </right>
      <top style="medium">
        <color auto="1"/>
      </top>
      <bottom style="dashed">
        <color auto="1"/>
      </bottom>
      <diagonal/>
    </border>
    <border>
      <left style="dashed">
        <color auto="1"/>
      </left>
      <right style="dashed">
        <color auto="1"/>
      </right>
      <top style="medium">
        <color auto="1"/>
      </top>
      <bottom/>
      <diagonal/>
    </border>
    <border>
      <left style="dashed">
        <color auto="1"/>
      </left>
      <right style="medium">
        <color auto="1"/>
      </right>
      <top style="medium">
        <color auto="1"/>
      </top>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top style="medium">
        <color auto="1"/>
      </top>
      <bottom style="dashed">
        <color auto="1"/>
      </bottom>
      <diagonal/>
    </border>
    <border>
      <left/>
      <right style="dashed">
        <color auto="1"/>
      </right>
      <top style="medium">
        <color auto="1"/>
      </top>
      <bottom style="dashed">
        <color auto="1"/>
      </bottom>
      <diagonal/>
    </border>
    <border>
      <left style="dashed">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bottom style="dotted">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style="dotted">
        <color auto="1"/>
      </left>
      <right/>
      <top/>
      <bottom style="dotted">
        <color auto="1"/>
      </bottom>
      <diagonal/>
    </border>
    <border>
      <left style="dashed">
        <color auto="1"/>
      </left>
      <right/>
      <top/>
      <bottom style="dash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top style="dashed">
        <color auto="1"/>
      </top>
      <bottom style="dashed">
        <color auto="1"/>
      </bottom>
      <diagonal/>
    </border>
    <border>
      <left/>
      <right/>
      <top/>
      <bottom style="dashed">
        <color auto="1"/>
      </bottom>
      <diagonal/>
    </border>
    <border>
      <left style="dashed">
        <color auto="1"/>
      </left>
      <right style="dashed">
        <color auto="1"/>
      </right>
      <top/>
      <bottom/>
      <diagonal/>
    </border>
    <border>
      <left style="dashed">
        <color auto="1"/>
      </left>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style="medium">
        <color auto="1"/>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dashed">
        <color auto="1"/>
      </top>
      <bottom style="dashed">
        <color auto="1"/>
      </bottom>
      <diagonal/>
    </border>
    <border>
      <left style="thin">
        <color auto="1"/>
      </left>
      <right style="medium">
        <color auto="1"/>
      </right>
      <top style="dashed">
        <color auto="1"/>
      </top>
      <bottom style="medium">
        <color auto="1"/>
      </bottom>
      <diagonal/>
    </border>
    <border>
      <left style="thin">
        <color auto="1"/>
      </left>
      <right style="medium">
        <color auto="1"/>
      </right>
      <top/>
      <bottom style="dashed">
        <color auto="1"/>
      </bottom>
      <diagonal/>
    </border>
    <border>
      <left/>
      <right style="thin">
        <color auto="1"/>
      </right>
      <top style="medium">
        <color auto="1"/>
      </top>
      <bottom style="medium">
        <color auto="1"/>
      </bottom>
      <diagonal/>
    </border>
    <border>
      <left style="dashed">
        <color auto="1"/>
      </left>
      <right style="dotted">
        <color auto="1"/>
      </right>
      <top/>
      <bottom style="dotted">
        <color auto="1"/>
      </bottom>
      <diagonal/>
    </border>
    <border>
      <left style="dashed">
        <color auto="1"/>
      </left>
      <right style="dotted">
        <color auto="1"/>
      </right>
      <top style="dotted">
        <color auto="1"/>
      </top>
      <bottom style="dotted">
        <color auto="1"/>
      </bottom>
      <diagonal/>
    </border>
    <border>
      <left style="dashed">
        <color auto="1"/>
      </left>
      <right style="dotted">
        <color auto="1"/>
      </right>
      <top style="dotted">
        <color auto="1"/>
      </top>
      <bottom style="medium">
        <color auto="1"/>
      </bottom>
      <diagonal/>
    </border>
    <border>
      <left style="medium">
        <color auto="1"/>
      </left>
      <right/>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auto="1"/>
      </left>
      <right/>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ashed">
        <color auto="1"/>
      </left>
      <right style="dashed">
        <color auto="1"/>
      </right>
      <top/>
      <bottom style="dotted">
        <color auto="1"/>
      </bottom>
      <diagonal/>
    </border>
    <border>
      <left style="dashed">
        <color auto="1"/>
      </left>
      <right style="dashed">
        <color auto="1"/>
      </right>
      <top style="dotted">
        <color auto="1"/>
      </top>
      <bottom style="dotted">
        <color auto="1"/>
      </bottom>
      <diagonal/>
    </border>
    <border>
      <left style="dashed">
        <color auto="1"/>
      </left>
      <right style="dashed">
        <color auto="1"/>
      </right>
      <top style="dotted">
        <color auto="1"/>
      </top>
      <bottom style="medium">
        <color auto="1"/>
      </bottom>
      <diagonal/>
    </border>
    <border>
      <left style="dashed">
        <color auto="1"/>
      </left>
      <right/>
      <top/>
      <bottom style="medium">
        <color auto="1"/>
      </bottom>
      <diagonal/>
    </border>
    <border>
      <left/>
      <right style="medium">
        <color auto="1"/>
      </right>
      <top/>
      <bottom style="dashed">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top style="thin">
        <color indexed="22"/>
      </top>
      <bottom/>
      <diagonal/>
    </border>
    <border>
      <left style="thin">
        <color indexed="22"/>
      </left>
      <right/>
      <top style="thin">
        <color indexed="22"/>
      </top>
      <bottom/>
      <diagonal/>
    </border>
    <border>
      <left style="thin">
        <color indexed="22"/>
      </left>
      <right/>
      <top/>
      <bottom/>
      <diagonal/>
    </border>
    <border>
      <left/>
      <right style="medium">
        <color rgb="FFFF0000"/>
      </right>
      <top style="medium">
        <color rgb="FFFF0000"/>
      </top>
      <bottom style="medium">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auto="1"/>
      </left>
      <right style="dashed">
        <color auto="1"/>
      </right>
      <top style="medium">
        <color auto="1"/>
      </top>
      <bottom style="thin">
        <color auto="1"/>
      </bottom>
      <diagonal/>
    </border>
    <border>
      <left style="dashed">
        <color auto="1"/>
      </left>
      <right/>
      <top style="medium">
        <color auto="1"/>
      </top>
      <bottom style="thin">
        <color auto="1"/>
      </bottom>
      <diagonal/>
    </border>
    <border>
      <left/>
      <right style="dashed">
        <color auto="1"/>
      </right>
      <top style="medium">
        <color auto="1"/>
      </top>
      <bottom style="thin">
        <color auto="1"/>
      </bottom>
      <diagonal/>
    </border>
    <border>
      <left style="thin">
        <color auto="1"/>
      </left>
      <right style="medium">
        <color auto="1"/>
      </right>
      <top style="medium">
        <color auto="1"/>
      </top>
      <bottom style="dashed">
        <color auto="1"/>
      </bottom>
      <diagonal/>
    </border>
    <border>
      <left style="hair">
        <color auto="1"/>
      </left>
      <right style="hair">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right/>
      <top style="thin">
        <color indexed="64"/>
      </top>
      <bottom style="thin">
        <color indexed="64"/>
      </bottom>
      <diagonal/>
    </border>
    <border>
      <left style="dashed">
        <color auto="1"/>
      </left>
      <right/>
      <top style="thin">
        <color auto="1"/>
      </top>
      <bottom style="dashed">
        <color auto="1"/>
      </bottom>
      <diagonal/>
    </border>
    <border>
      <left/>
      <right style="dashed">
        <color auto="1"/>
      </right>
      <top style="thin">
        <color auto="1"/>
      </top>
      <bottom style="dashed">
        <color auto="1"/>
      </bottom>
      <diagonal/>
    </border>
    <border>
      <left/>
      <right style="medium">
        <color auto="1"/>
      </right>
      <top style="thin">
        <color auto="1"/>
      </top>
      <bottom style="dashed">
        <color auto="1"/>
      </bottom>
      <diagonal/>
    </border>
    <border>
      <left style="medium">
        <color auto="1"/>
      </left>
      <right style="dashed">
        <color auto="1"/>
      </right>
      <top style="thin">
        <color auto="1"/>
      </top>
      <bottom style="dashed">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style="medium">
        <color auto="1"/>
      </right>
      <top style="medium">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style="dashed">
        <color auto="1"/>
      </left>
      <right style="dashed">
        <color auto="1"/>
      </right>
      <top style="medium">
        <color auto="1"/>
      </top>
      <bottom style="dashed">
        <color auto="1"/>
      </bottom>
      <diagonal/>
    </border>
    <border>
      <left style="thin">
        <color auto="1"/>
      </left>
      <right style="thin">
        <color auto="1"/>
      </right>
      <top/>
      <bottom style="medium">
        <color auto="1"/>
      </bottom>
      <diagonal/>
    </border>
    <border>
      <left style="medium">
        <color auto="1"/>
      </left>
      <right/>
      <top style="medium">
        <color auto="1"/>
      </top>
      <bottom style="dotted">
        <color auto="1"/>
      </bottom>
      <diagonal/>
    </border>
    <border>
      <left style="dashed">
        <color auto="1"/>
      </left>
      <right style="dashed">
        <color auto="1"/>
      </right>
      <top style="medium">
        <color auto="1"/>
      </top>
      <bottom style="dotted">
        <color auto="1"/>
      </bottom>
      <diagonal/>
    </border>
    <border>
      <left style="dashed">
        <color auto="1"/>
      </left>
      <right style="dotted">
        <color auto="1"/>
      </right>
      <top style="medium">
        <color auto="1"/>
      </top>
      <bottom style="dotted">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hair">
        <color auto="1"/>
      </left>
      <right/>
      <top style="medium">
        <color auto="1"/>
      </top>
      <bottom style="medium">
        <color auto="1"/>
      </bottom>
      <diagonal/>
    </border>
    <border>
      <left style="hair">
        <color auto="1"/>
      </left>
      <right/>
      <top style="medium">
        <color auto="1"/>
      </top>
      <bottom/>
      <diagonal/>
    </border>
    <border>
      <left style="dashed">
        <color auto="1"/>
      </left>
      <right style="medium">
        <color auto="1"/>
      </right>
      <top/>
      <bottom/>
      <diagonal/>
    </border>
    <border>
      <left style="dashed">
        <color auto="1"/>
      </left>
      <right/>
      <top style="medium">
        <color auto="1"/>
      </top>
      <bottom/>
      <diagonal/>
    </border>
    <border>
      <left style="medium">
        <color auto="1"/>
      </left>
      <right style="medium">
        <color auto="1"/>
      </right>
      <top/>
      <bottom style="medium">
        <color auto="1"/>
      </bottom>
      <diagonal/>
    </border>
    <border>
      <left style="dashed">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s>
  <cellStyleXfs count="3">
    <xf numFmtId="0" fontId="0" fillId="0" borderId="0"/>
    <xf numFmtId="0" fontId="27" fillId="0" borderId="0" applyNumberFormat="0" applyFill="0" applyBorder="0" applyAlignment="0" applyProtection="0"/>
    <xf numFmtId="0" fontId="71" fillId="0" borderId="0"/>
  </cellStyleXfs>
  <cellXfs count="1114">
    <xf numFmtId="0" fontId="0" fillId="0" borderId="0" xfId="0"/>
    <xf numFmtId="0" fontId="0" fillId="0" borderId="0" xfId="0"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0" fontId="0" fillId="0" borderId="0" xfId="0" applyAlignment="1">
      <alignment wrapText="1"/>
    </xf>
    <xf numFmtId="0" fontId="0" fillId="3" borderId="0" xfId="0" applyFill="1" applyAlignment="1">
      <alignment wrapText="1"/>
    </xf>
    <xf numFmtId="0" fontId="0" fillId="3" borderId="0" xfId="0" applyFill="1"/>
    <xf numFmtId="0" fontId="0" fillId="5" borderId="0" xfId="0" applyFill="1" applyAlignment="1">
      <alignment horizontal="center"/>
    </xf>
    <xf numFmtId="0" fontId="28" fillId="0" borderId="0" xfId="0" applyFont="1" applyAlignment="1">
      <alignment horizontal="center" vertical="center"/>
    </xf>
    <xf numFmtId="0" fontId="28" fillId="0" borderId="0" xfId="0" applyFont="1" applyAlignment="1">
      <alignment vertical="center" wrapText="1"/>
    </xf>
    <xf numFmtId="0" fontId="28" fillId="0" borderId="0" xfId="0" applyFont="1" applyAlignment="1">
      <alignment vertical="center"/>
    </xf>
    <xf numFmtId="0" fontId="0" fillId="7" borderId="23" xfId="0" applyFill="1" applyBorder="1" applyAlignment="1">
      <alignment vertical="top" wrapText="1"/>
    </xf>
    <xf numFmtId="0" fontId="0" fillId="8" borderId="23" xfId="0" applyFill="1" applyBorder="1" applyAlignment="1">
      <alignment horizontal="center" vertical="center"/>
    </xf>
    <xf numFmtId="0" fontId="0" fillId="7" borderId="23" xfId="0" applyFill="1" applyBorder="1" applyAlignment="1">
      <alignment horizontal="center" vertical="center"/>
    </xf>
    <xf numFmtId="0" fontId="0" fillId="5" borderId="23" xfId="0" applyFill="1" applyBorder="1" applyAlignment="1">
      <alignment horizontal="center" vertical="center"/>
    </xf>
    <xf numFmtId="0" fontId="26" fillId="0" borderId="0" xfId="0" applyFont="1"/>
    <xf numFmtId="0" fontId="44" fillId="0" borderId="0" xfId="0" applyFont="1"/>
    <xf numFmtId="0" fontId="0" fillId="5" borderId="65" xfId="0" applyFill="1" applyBorder="1" applyAlignment="1">
      <alignment horizontal="center" vertical="center"/>
    </xf>
    <xf numFmtId="0" fontId="0" fillId="7" borderId="65" xfId="0" applyFill="1" applyBorder="1" applyAlignment="1">
      <alignment horizontal="center" vertical="center"/>
    </xf>
    <xf numFmtId="0" fontId="0" fillId="8" borderId="64" xfId="0" applyFill="1" applyBorder="1" applyAlignment="1">
      <alignment horizontal="center" vertical="center"/>
    </xf>
    <xf numFmtId="0" fontId="0" fillId="8" borderId="65" xfId="0" applyFill="1" applyBorder="1" applyAlignment="1">
      <alignment horizontal="center" vertical="center"/>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37" fillId="0" borderId="45" xfId="0" applyFont="1" applyBorder="1"/>
    <xf numFmtId="0" fontId="25" fillId="0" borderId="45" xfId="0" applyFont="1" applyBorder="1"/>
    <xf numFmtId="0" fontId="25" fillId="0" borderId="45" xfId="0" applyFont="1" applyBorder="1" applyAlignment="1">
      <alignment vertical="top" wrapText="1"/>
    </xf>
    <xf numFmtId="0" fontId="44" fillId="0" borderId="0" xfId="0" applyFont="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44" fillId="0" borderId="31" xfId="0" applyFont="1" applyBorder="1" applyAlignment="1">
      <alignment vertical="top" wrapText="1"/>
    </xf>
    <xf numFmtId="0" fontId="24" fillId="0" borderId="0" xfId="0" applyFont="1"/>
    <xf numFmtId="0" fontId="0" fillId="0" borderId="0" xfId="0" applyAlignment="1">
      <alignment vertical="center"/>
    </xf>
    <xf numFmtId="0" fontId="41" fillId="0" borderId="0" xfId="0" applyFont="1" applyAlignment="1">
      <alignment vertical="center"/>
    </xf>
    <xf numFmtId="14" fontId="31" fillId="0" borderId="0" xfId="0" applyNumberFormat="1" applyFont="1" applyAlignment="1">
      <alignment horizontal="left" vertical="center"/>
    </xf>
    <xf numFmtId="0" fontId="24" fillId="0" borderId="0" xfId="0" applyFont="1" applyAlignment="1">
      <alignment horizontal="left"/>
    </xf>
    <xf numFmtId="0" fontId="23" fillId="0" borderId="1" xfId="0" applyFont="1" applyBorder="1" applyAlignment="1">
      <alignment horizontal="left" vertical="center"/>
    </xf>
    <xf numFmtId="0" fontId="23" fillId="4" borderId="2"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0" fillId="0" borderId="4" xfId="0" applyFont="1" applyBorder="1" applyAlignment="1">
      <alignment horizontal="left" vertical="center" wrapText="1"/>
    </xf>
    <xf numFmtId="1" fontId="23" fillId="4" borderId="5" xfId="0" applyNumberFormat="1" applyFont="1" applyFill="1" applyBorder="1" applyAlignment="1">
      <alignment horizontal="center" vertical="center"/>
    </xf>
    <xf numFmtId="1" fontId="23" fillId="7" borderId="5" xfId="0" applyNumberFormat="1" applyFont="1" applyFill="1" applyBorder="1" applyAlignment="1">
      <alignment horizontal="center" vertical="center"/>
    </xf>
    <xf numFmtId="1" fontId="23" fillId="5" borderId="5" xfId="0" applyNumberFormat="1" applyFont="1" applyFill="1" applyBorder="1" applyAlignment="1">
      <alignment horizontal="center" vertical="center"/>
    </xf>
    <xf numFmtId="0" fontId="24" fillId="0" borderId="0" xfId="0" applyFont="1" applyAlignment="1">
      <alignment vertical="center"/>
    </xf>
    <xf numFmtId="0" fontId="23" fillId="0" borderId="4" xfId="0" applyFont="1" applyBorder="1" applyAlignment="1">
      <alignment horizontal="left" vertical="center" wrapText="1"/>
    </xf>
    <xf numFmtId="1" fontId="22" fillId="4" borderId="5" xfId="0" applyNumberFormat="1" applyFont="1" applyFill="1" applyBorder="1" applyAlignment="1">
      <alignment horizontal="center" vertical="center"/>
    </xf>
    <xf numFmtId="1" fontId="22" fillId="7" borderId="5" xfId="0" applyNumberFormat="1" applyFont="1" applyFill="1" applyBorder="1" applyAlignment="1">
      <alignment horizontal="center" vertical="center"/>
    </xf>
    <xf numFmtId="1" fontId="43" fillId="5" borderId="5" xfId="0" applyNumberFormat="1" applyFont="1" applyFill="1" applyBorder="1" applyAlignment="1">
      <alignment horizontal="center" vertical="center"/>
    </xf>
    <xf numFmtId="0" fontId="21" fillId="0" borderId="4" xfId="0" applyFont="1" applyBorder="1" applyAlignment="1">
      <alignment horizontal="left" vertical="center" wrapText="1"/>
    </xf>
    <xf numFmtId="0" fontId="29" fillId="0" borderId="7" xfId="0" applyFont="1" applyBorder="1" applyAlignment="1">
      <alignment horizontal="left" vertical="center" wrapText="1"/>
    </xf>
    <xf numFmtId="1" fontId="29" fillId="4" borderId="8" xfId="0" applyNumberFormat="1" applyFont="1" applyFill="1" applyBorder="1" applyAlignment="1">
      <alignment horizontal="center" vertical="center"/>
    </xf>
    <xf numFmtId="1" fontId="29" fillId="7" borderId="8" xfId="0" applyNumberFormat="1" applyFont="1" applyFill="1" applyBorder="1" applyAlignment="1">
      <alignment horizontal="center" vertical="center"/>
    </xf>
    <xf numFmtId="1" fontId="29" fillId="5" borderId="8" xfId="0" applyNumberFormat="1" applyFont="1" applyFill="1" applyBorder="1" applyAlignment="1">
      <alignment horizontal="center" vertical="center"/>
    </xf>
    <xf numFmtId="0" fontId="29" fillId="0" borderId="0" xfId="0" applyFont="1" applyAlignment="1">
      <alignment horizontal="left" vertical="center" wrapText="1"/>
    </xf>
    <xf numFmtId="1" fontId="29" fillId="0" borderId="0" xfId="0" applyNumberFormat="1" applyFont="1" applyAlignment="1">
      <alignment horizontal="center" vertical="center"/>
    </xf>
    <xf numFmtId="14" fontId="41" fillId="0" borderId="0" xfId="0" applyNumberFormat="1" applyFont="1" applyAlignment="1">
      <alignment vertical="center"/>
    </xf>
    <xf numFmtId="0" fontId="41" fillId="0" borderId="0" xfId="0" applyFont="1"/>
    <xf numFmtId="0" fontId="0" fillId="8" borderId="23" xfId="0" applyFill="1" applyBorder="1" applyAlignment="1">
      <alignment vertical="top" wrapText="1"/>
    </xf>
    <xf numFmtId="0" fontId="0" fillId="8" borderId="23" xfId="0" applyFill="1" applyBorder="1" applyAlignment="1">
      <alignment horizontal="left" vertical="top" wrapText="1"/>
    </xf>
    <xf numFmtId="0" fontId="0" fillId="5" borderId="23" xfId="0" applyFill="1" applyBorder="1" applyAlignment="1">
      <alignment vertical="top" wrapText="1"/>
    </xf>
    <xf numFmtId="2" fontId="0" fillId="7" borderId="23" xfId="0" applyNumberFormat="1" applyFill="1" applyBorder="1" applyAlignment="1">
      <alignment horizontal="left" vertical="top"/>
    </xf>
    <xf numFmtId="0" fontId="0" fillId="0" borderId="70" xfId="0" applyBorder="1" applyAlignment="1" applyProtection="1">
      <alignment horizontal="left" vertical="top"/>
      <protection locked="0"/>
    </xf>
    <xf numFmtId="0" fontId="0" fillId="0" borderId="79" xfId="0" applyBorder="1" applyAlignment="1" applyProtection="1">
      <alignment horizontal="left" vertical="top" wrapText="1"/>
      <protection locked="0"/>
    </xf>
    <xf numFmtId="0" fontId="0" fillId="8" borderId="64" xfId="0" applyFill="1" applyBorder="1" applyAlignment="1">
      <alignment vertical="top" wrapText="1"/>
    </xf>
    <xf numFmtId="0" fontId="0" fillId="8" borderId="63" xfId="0" applyFill="1" applyBorder="1" applyAlignment="1">
      <alignment horizontal="center" vertical="top"/>
    </xf>
    <xf numFmtId="0" fontId="0" fillId="8" borderId="65" xfId="0" applyFill="1" applyBorder="1" applyAlignment="1">
      <alignment vertical="top" wrapText="1"/>
    </xf>
    <xf numFmtId="0" fontId="0" fillId="7" borderId="63" xfId="0" applyFill="1" applyBorder="1" applyAlignment="1">
      <alignment horizontal="center" vertical="top"/>
    </xf>
    <xf numFmtId="0" fontId="0" fillId="7" borderId="65" xfId="0" applyFill="1" applyBorder="1" applyAlignment="1">
      <alignment vertical="top" wrapText="1"/>
    </xf>
    <xf numFmtId="0" fontId="0" fillId="5" borderId="63" xfId="0" applyFill="1" applyBorder="1" applyAlignment="1">
      <alignment horizontal="center" vertical="top"/>
    </xf>
    <xf numFmtId="0" fontId="0" fillId="5" borderId="65" xfId="0" applyFill="1" applyBorder="1" applyAlignment="1">
      <alignment vertical="top" wrapText="1"/>
    </xf>
    <xf numFmtId="0" fontId="0" fillId="8" borderId="77" xfId="0" applyFill="1" applyBorder="1" applyAlignment="1" applyProtection="1">
      <alignment horizontal="center" vertical="center"/>
      <protection locked="0"/>
    </xf>
    <xf numFmtId="0" fontId="0" fillId="7" borderId="77" xfId="0" applyFill="1" applyBorder="1" applyAlignment="1" applyProtection="1">
      <alignment horizontal="center" vertical="center"/>
      <protection locked="0"/>
    </xf>
    <xf numFmtId="0" fontId="0" fillId="3" borderId="81" xfId="0" applyFill="1" applyBorder="1" applyAlignment="1">
      <alignment horizontal="center" vertical="top"/>
    </xf>
    <xf numFmtId="0" fontId="0" fillId="13" borderId="23" xfId="0" applyFill="1" applyBorder="1" applyAlignment="1">
      <alignment horizontal="center" vertical="center"/>
    </xf>
    <xf numFmtId="0" fontId="0" fillId="13" borderId="23" xfId="0" applyFill="1" applyBorder="1" applyAlignment="1">
      <alignment vertical="top" wrapText="1"/>
    </xf>
    <xf numFmtId="0" fontId="0" fillId="13" borderId="63" xfId="0" applyFill="1" applyBorder="1" applyAlignment="1">
      <alignment horizontal="center" vertical="top"/>
    </xf>
    <xf numFmtId="0" fontId="0" fillId="13" borderId="65" xfId="0" applyFill="1" applyBorder="1" applyAlignment="1">
      <alignment vertical="top" wrapText="1"/>
    </xf>
    <xf numFmtId="0" fontId="0" fillId="13" borderId="65" xfId="0" applyFill="1" applyBorder="1" applyAlignment="1">
      <alignment horizontal="center" vertical="center"/>
    </xf>
    <xf numFmtId="0" fontId="0" fillId="13" borderId="77" xfId="0" applyFill="1" applyBorder="1" applyAlignment="1" applyProtection="1">
      <alignment horizontal="center" vertical="center"/>
      <protection locked="0"/>
    </xf>
    <xf numFmtId="0" fontId="23" fillId="13" borderId="3" xfId="0" applyFont="1" applyFill="1" applyBorder="1" applyAlignment="1">
      <alignment horizontal="center" vertical="center" wrapText="1"/>
    </xf>
    <xf numFmtId="1" fontId="23" fillId="13" borderId="6" xfId="0" applyNumberFormat="1" applyFont="1" applyFill="1" applyBorder="1" applyAlignment="1">
      <alignment horizontal="center" vertical="center"/>
    </xf>
    <xf numFmtId="1" fontId="22" fillId="13" borderId="6" xfId="0" applyNumberFormat="1" applyFont="1" applyFill="1" applyBorder="1" applyAlignment="1">
      <alignment horizontal="center" vertical="center"/>
    </xf>
    <xf numFmtId="1" fontId="29" fillId="13" borderId="9" xfId="0" applyNumberFormat="1" applyFont="1" applyFill="1" applyBorder="1" applyAlignment="1">
      <alignment horizontal="center" vertical="center"/>
    </xf>
    <xf numFmtId="0" fontId="29" fillId="0" borderId="1" xfId="0" applyFont="1" applyBorder="1" applyAlignment="1">
      <alignment horizontal="left" vertical="center"/>
    </xf>
    <xf numFmtId="0" fontId="29" fillId="4" borderId="2"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13" borderId="3" xfId="0" applyFont="1" applyFill="1" applyBorder="1" applyAlignment="1">
      <alignment horizontal="center" vertical="center" wrapText="1"/>
    </xf>
    <xf numFmtId="0" fontId="25" fillId="0" borderId="0" xfId="0" applyFont="1" applyAlignment="1">
      <alignment horizontal="left" vertical="center"/>
    </xf>
    <xf numFmtId="0" fontId="45" fillId="0" borderId="0" xfId="0" applyFont="1" applyAlignment="1">
      <alignment horizontal="left" vertical="center"/>
    </xf>
    <xf numFmtId="164" fontId="46" fillId="0" borderId="0" xfId="0" applyNumberFormat="1" applyFont="1" applyAlignment="1">
      <alignment horizontal="left" vertical="center"/>
    </xf>
    <xf numFmtId="0" fontId="47" fillId="0" borderId="0" xfId="0" applyFont="1"/>
    <xf numFmtId="0" fontId="30" fillId="0" borderId="0" xfId="0" applyFont="1" applyAlignment="1">
      <alignment horizontal="left" vertical="top" wrapText="1"/>
    </xf>
    <xf numFmtId="0" fontId="29" fillId="0" borderId="0" xfId="0" quotePrefix="1" applyFont="1" applyAlignment="1">
      <alignment horizontal="left" vertical="top" wrapText="1"/>
    </xf>
    <xf numFmtId="0" fontId="29" fillId="0" borderId="0" xfId="0" applyFont="1" applyAlignment="1">
      <alignment horizontal="left" vertical="top" wrapText="1"/>
    </xf>
    <xf numFmtId="0" fontId="33" fillId="0" borderId="0" xfId="0" applyFont="1" applyAlignment="1">
      <alignment vertical="center" wrapText="1"/>
    </xf>
    <xf numFmtId="14" fontId="29" fillId="0" borderId="0" xfId="0" applyNumberFormat="1" applyFont="1" applyAlignment="1">
      <alignment horizontal="center" vertical="center" wrapText="1"/>
    </xf>
    <xf numFmtId="0" fontId="25" fillId="0" borderId="0" xfId="0" applyFont="1"/>
    <xf numFmtId="0" fontId="50" fillId="0" borderId="0" xfId="0" applyFont="1"/>
    <xf numFmtId="0" fontId="19" fillId="0" borderId="4" xfId="0" applyFont="1" applyBorder="1" applyAlignment="1">
      <alignment horizontal="left" vertical="center" wrapText="1"/>
    </xf>
    <xf numFmtId="0" fontId="0" fillId="11" borderId="0" xfId="0" applyFill="1"/>
    <xf numFmtId="0" fontId="24" fillId="0" borderId="0" xfId="0" applyFont="1" applyAlignment="1">
      <alignment wrapText="1"/>
    </xf>
    <xf numFmtId="0" fontId="24" fillId="0" borderId="0" xfId="0" applyFont="1" applyAlignment="1">
      <alignment vertical="top"/>
    </xf>
    <xf numFmtId="165" fontId="24" fillId="0" borderId="0" xfId="0" applyNumberFormat="1" applyFont="1" applyAlignment="1">
      <alignment horizontal="left"/>
    </xf>
    <xf numFmtId="0" fontId="24" fillId="0" borderId="0" xfId="0" applyFont="1" applyAlignment="1">
      <alignment horizontal="left" vertical="center"/>
    </xf>
    <xf numFmtId="0" fontId="25" fillId="11" borderId="0" xfId="0" applyFont="1" applyFill="1" applyAlignment="1" applyProtection="1">
      <alignment horizontal="center" vertical="center"/>
      <protection locked="0"/>
    </xf>
    <xf numFmtId="0" fontId="24" fillId="0" borderId="0" xfId="0" applyFont="1" applyAlignment="1">
      <alignment horizontal="center"/>
    </xf>
    <xf numFmtId="0" fontId="24" fillId="0" borderId="0" xfId="0" applyFont="1" applyAlignment="1">
      <alignment horizontal="left" vertical="top" wrapText="1"/>
    </xf>
    <xf numFmtId="0" fontId="0" fillId="0" borderId="0" xfId="0" applyProtection="1">
      <protection locked="0"/>
    </xf>
    <xf numFmtId="0" fontId="24" fillId="0" borderId="0" xfId="0" applyFont="1" applyProtection="1">
      <protection locked="0"/>
    </xf>
    <xf numFmtId="14" fontId="24" fillId="11" borderId="2" xfId="0" applyNumberFormat="1" applyFont="1" applyFill="1" applyBorder="1" applyAlignment="1" applyProtection="1">
      <alignment horizontal="center" vertical="center"/>
      <protection locked="0"/>
    </xf>
    <xf numFmtId="0" fontId="36" fillId="11" borderId="27" xfId="0" applyFont="1" applyFill="1" applyBorder="1" applyProtection="1">
      <protection locked="0"/>
    </xf>
    <xf numFmtId="0" fontId="36" fillId="11" borderId="28" xfId="0" applyFont="1" applyFill="1" applyBorder="1"/>
    <xf numFmtId="0" fontId="37" fillId="11" borderId="45" xfId="0" applyFont="1" applyFill="1" applyBorder="1" applyProtection="1">
      <protection locked="0"/>
    </xf>
    <xf numFmtId="0" fontId="37" fillId="11" borderId="0" xfId="0" applyFont="1" applyFill="1"/>
    <xf numFmtId="0" fontId="25" fillId="11" borderId="45" xfId="0" applyFont="1" applyFill="1" applyBorder="1" applyProtection="1">
      <protection locked="0"/>
    </xf>
    <xf numFmtId="0" fontId="25" fillId="11" borderId="0" xfId="0" applyFont="1" applyFill="1"/>
    <xf numFmtId="0" fontId="0" fillId="11" borderId="30" xfId="0" applyFill="1" applyBorder="1" applyProtection="1">
      <protection locked="0"/>
    </xf>
    <xf numFmtId="0" fontId="0" fillId="11" borderId="31" xfId="0" applyFill="1" applyBorder="1"/>
    <xf numFmtId="0" fontId="24" fillId="0" borderId="1" xfId="0" applyFont="1" applyBorder="1"/>
    <xf numFmtId="0" fontId="24" fillId="0" borderId="4" xfId="0" applyFont="1" applyBorder="1"/>
    <xf numFmtId="0" fontId="24" fillId="0" borderId="7" xfId="0" applyFont="1" applyBorder="1"/>
    <xf numFmtId="14" fontId="24" fillId="11" borderId="2" xfId="0" applyNumberFormat="1" applyFont="1" applyFill="1" applyBorder="1" applyAlignment="1" applyProtection="1">
      <alignment horizontal="center" vertical="top"/>
      <protection locked="0"/>
    </xf>
    <xf numFmtId="14" fontId="24" fillId="11" borderId="5" xfId="0" applyNumberFormat="1" applyFont="1" applyFill="1" applyBorder="1" applyAlignment="1" applyProtection="1">
      <alignment horizontal="center" vertical="top"/>
      <protection locked="0"/>
    </xf>
    <xf numFmtId="14" fontId="24" fillId="11" borderId="8" xfId="0" applyNumberFormat="1" applyFont="1" applyFill="1" applyBorder="1" applyAlignment="1" applyProtection="1">
      <alignment horizontal="center" vertical="top"/>
      <protection locked="0"/>
    </xf>
    <xf numFmtId="0" fontId="36" fillId="0" borderId="27" xfId="0" applyFont="1" applyBorder="1" applyAlignment="1">
      <alignment vertical="center"/>
    </xf>
    <xf numFmtId="0" fontId="0" fillId="0" borderId="28" xfId="0" applyBorder="1" applyAlignment="1">
      <alignment vertical="center" wrapText="1"/>
    </xf>
    <xf numFmtId="0" fontId="31" fillId="0" borderId="0" xfId="0" applyFont="1" applyAlignment="1">
      <alignment horizontal="left" vertical="center" wrapText="1"/>
    </xf>
    <xf numFmtId="0" fontId="30" fillId="0" borderId="0" xfId="0" applyFont="1" applyAlignment="1" applyProtection="1">
      <alignment horizontal="left" vertical="top" wrapText="1"/>
      <protection locked="0"/>
    </xf>
    <xf numFmtId="0" fontId="30" fillId="0" borderId="0" xfId="0" applyFont="1" applyAlignment="1">
      <alignment wrapText="1"/>
    </xf>
    <xf numFmtId="0" fontId="30" fillId="0" borderId="0" xfId="0" applyFont="1" applyAlignment="1">
      <alignment vertical="center" wrapText="1"/>
    </xf>
    <xf numFmtId="0" fontId="30" fillId="0" borderId="0" xfId="0" applyFont="1"/>
    <xf numFmtId="0" fontId="52" fillId="0" borderId="0" xfId="0" applyFont="1" applyAlignment="1">
      <alignment horizontal="left" vertical="top" wrapText="1"/>
    </xf>
    <xf numFmtId="0" fontId="0" fillId="7" borderId="0" xfId="0" applyFill="1"/>
    <xf numFmtId="0" fontId="53" fillId="7" borderId="0" xfId="0" applyFont="1" applyFill="1"/>
    <xf numFmtId="0" fontId="0" fillId="6" borderId="0" xfId="0" applyFill="1"/>
    <xf numFmtId="0" fontId="53" fillId="6" borderId="0" xfId="0" applyFont="1" applyFill="1"/>
    <xf numFmtId="0" fontId="30" fillId="0" borderId="0" xfId="0" applyFont="1" applyAlignment="1">
      <alignment horizontal="left" vertical="top"/>
    </xf>
    <xf numFmtId="0" fontId="0" fillId="2" borderId="5" xfId="0" applyFill="1" applyBorder="1" applyAlignment="1">
      <alignment horizontal="center"/>
    </xf>
    <xf numFmtId="0" fontId="0" fillId="0" borderId="5" xfId="0" applyBorder="1" applyAlignment="1">
      <alignment horizontal="center"/>
    </xf>
    <xf numFmtId="0" fontId="0" fillId="14" borderId="5" xfId="0" applyFill="1" applyBorder="1"/>
    <xf numFmtId="0" fontId="0" fillId="0" borderId="80" xfId="0" applyBorder="1" applyAlignment="1" applyProtection="1">
      <alignment horizontal="center" vertical="top" wrapText="1"/>
      <protection locked="0"/>
    </xf>
    <xf numFmtId="0" fontId="49" fillId="12" borderId="85" xfId="1" applyFont="1" applyFill="1" applyBorder="1" applyAlignment="1">
      <alignment vertical="top" wrapText="1"/>
    </xf>
    <xf numFmtId="0" fontId="0" fillId="3" borderId="85" xfId="0" applyFill="1" applyBorder="1" applyAlignment="1">
      <alignment vertical="top" wrapText="1"/>
    </xf>
    <xf numFmtId="0" fontId="0" fillId="3" borderId="17" xfId="0" applyFill="1" applyBorder="1" applyAlignment="1">
      <alignment horizontal="center"/>
    </xf>
    <xf numFmtId="0" fontId="0" fillId="3" borderId="17" xfId="0" applyFill="1" applyBorder="1" applyAlignment="1">
      <alignment horizontal="center" vertical="center"/>
    </xf>
    <xf numFmtId="0" fontId="0" fillId="12" borderId="17" xfId="0" applyFill="1" applyBorder="1" applyAlignment="1">
      <alignment horizontal="center"/>
    </xf>
    <xf numFmtId="0" fontId="0" fillId="9" borderId="17" xfId="0" applyFill="1" applyBorder="1" applyAlignment="1">
      <alignment horizontal="center"/>
    </xf>
    <xf numFmtId="0" fontId="0" fillId="12" borderId="17" xfId="0" applyFill="1" applyBorder="1" applyAlignment="1">
      <alignment horizontal="center" vertical="center"/>
    </xf>
    <xf numFmtId="0" fontId="0" fillId="14" borderId="5" xfId="0" applyFill="1" applyBorder="1" applyAlignment="1">
      <alignment horizontal="center"/>
    </xf>
    <xf numFmtId="0" fontId="0" fillId="0" borderId="0" xfId="0" applyAlignment="1">
      <alignment horizontal="center" vertical="top" wrapText="1"/>
    </xf>
    <xf numFmtId="0" fontId="0" fillId="0" borderId="0" xfId="0" applyAlignment="1" applyProtection="1">
      <alignment horizontal="center" vertical="top" wrapText="1"/>
      <protection locked="0"/>
    </xf>
    <xf numFmtId="0" fontId="0" fillId="0" borderId="0" xfId="0" applyAlignment="1">
      <alignment horizontal="left" vertical="top" wrapText="1"/>
    </xf>
    <xf numFmtId="0" fontId="0" fillId="15" borderId="81" xfId="0" applyFill="1" applyBorder="1" applyAlignment="1">
      <alignment horizontal="center" vertical="top"/>
    </xf>
    <xf numFmtId="0" fontId="0" fillId="5" borderId="77" xfId="0" applyFill="1" applyBorder="1" applyAlignment="1" applyProtection="1">
      <alignment horizontal="center" vertical="center"/>
      <protection locked="0"/>
    </xf>
    <xf numFmtId="0" fontId="0" fillId="4" borderId="23" xfId="0" applyFill="1" applyBorder="1" applyAlignment="1">
      <alignment horizontal="center" vertical="center"/>
    </xf>
    <xf numFmtId="0" fontId="0" fillId="4" borderId="24" xfId="0" applyFill="1" applyBorder="1" applyAlignment="1" applyProtection="1">
      <alignment horizontal="center" vertical="center"/>
      <protection locked="0"/>
    </xf>
    <xf numFmtId="0" fontId="0" fillId="4" borderId="23" xfId="0" applyFill="1" applyBorder="1" applyAlignment="1" applyProtection="1">
      <alignment vertical="top" wrapText="1"/>
      <protection locked="0"/>
    </xf>
    <xf numFmtId="0" fontId="0" fillId="4" borderId="77" xfId="0" applyFill="1" applyBorder="1" applyAlignment="1" applyProtection="1">
      <alignment horizontal="center" vertical="center"/>
      <protection locked="0"/>
    </xf>
    <xf numFmtId="0" fontId="0" fillId="4" borderId="20" xfId="0" applyFill="1" applyBorder="1" applyAlignment="1" applyProtection="1">
      <alignment vertical="top" wrapText="1"/>
      <protection locked="0"/>
    </xf>
    <xf numFmtId="0" fontId="0" fillId="4" borderId="20" xfId="0" applyFill="1" applyBorder="1" applyAlignment="1">
      <alignment horizontal="center" vertical="center"/>
    </xf>
    <xf numFmtId="0" fontId="0" fillId="4" borderId="19" xfId="0" applyFill="1" applyBorder="1" applyAlignment="1">
      <alignment horizontal="center" vertical="top"/>
    </xf>
    <xf numFmtId="0" fontId="0" fillId="4" borderId="21" xfId="0" applyFill="1" applyBorder="1" applyAlignment="1" applyProtection="1">
      <alignment horizontal="center" vertical="center"/>
      <protection locked="0"/>
    </xf>
    <xf numFmtId="0" fontId="0" fillId="4" borderId="63" xfId="0" applyFill="1" applyBorder="1" applyAlignment="1">
      <alignment horizontal="center" vertical="top"/>
    </xf>
    <xf numFmtId="0" fontId="0" fillId="4" borderId="65" xfId="0" applyFill="1" applyBorder="1" applyAlignment="1" applyProtection="1">
      <alignment vertical="top" wrapText="1"/>
      <protection locked="0"/>
    </xf>
    <xf numFmtId="0" fontId="0" fillId="4" borderId="65" xfId="0" applyFill="1" applyBorder="1" applyAlignment="1">
      <alignment horizontal="center" vertical="center"/>
    </xf>
    <xf numFmtId="0" fontId="0" fillId="4" borderId="81" xfId="0" applyFill="1" applyBorder="1" applyAlignment="1">
      <alignment horizontal="center" vertical="top"/>
    </xf>
    <xf numFmtId="0" fontId="49" fillId="4" borderId="82" xfId="1" applyFont="1" applyFill="1" applyBorder="1" applyAlignment="1">
      <alignment vertical="top" wrapText="1"/>
    </xf>
    <xf numFmtId="0" fontId="0" fillId="4" borderId="85" xfId="0" applyFill="1" applyBorder="1" applyAlignment="1">
      <alignment horizontal="center" vertical="center"/>
    </xf>
    <xf numFmtId="0" fontId="0" fillId="4" borderId="95" xfId="0" applyFill="1" applyBorder="1" applyAlignment="1">
      <alignment horizontal="center" vertical="top"/>
    </xf>
    <xf numFmtId="0" fontId="49" fillId="4" borderId="96" xfId="1" applyFont="1" applyFill="1" applyBorder="1" applyAlignment="1">
      <alignment vertical="top" wrapText="1"/>
    </xf>
    <xf numFmtId="0" fontId="0" fillId="4" borderId="97" xfId="0" applyFill="1" applyBorder="1" applyAlignment="1">
      <alignment horizontal="center" vertical="center"/>
    </xf>
    <xf numFmtId="0" fontId="0" fillId="4" borderId="94" xfId="0" applyFill="1" applyBorder="1" applyAlignment="1" applyProtection="1">
      <alignment vertical="top" wrapText="1"/>
      <protection locked="0"/>
    </xf>
    <xf numFmtId="0" fontId="0" fillId="4" borderId="94" xfId="0" applyFill="1" applyBorder="1" applyAlignment="1">
      <alignment horizontal="center" vertical="center"/>
    </xf>
    <xf numFmtId="0" fontId="0" fillId="4" borderId="92" xfId="0" applyFill="1" applyBorder="1" applyAlignment="1" applyProtection="1">
      <alignment horizontal="center" vertical="center"/>
      <protection locked="0"/>
    </xf>
    <xf numFmtId="0" fontId="0" fillId="4" borderId="87" xfId="0" applyFill="1" applyBorder="1" applyAlignment="1">
      <alignment horizontal="center" vertical="top"/>
    </xf>
    <xf numFmtId="0" fontId="0" fillId="4" borderId="88" xfId="0" applyFill="1" applyBorder="1" applyAlignment="1" applyProtection="1">
      <alignment vertical="top" wrapText="1"/>
      <protection locked="0"/>
    </xf>
    <xf numFmtId="0" fontId="0" fillId="4" borderId="88" xfId="0" applyFill="1" applyBorder="1" applyAlignment="1">
      <alignment horizontal="center" vertical="center"/>
    </xf>
    <xf numFmtId="0" fontId="0" fillId="4" borderId="89" xfId="0" applyFill="1" applyBorder="1" applyAlignment="1" applyProtection="1">
      <alignment horizontal="center" vertical="center"/>
      <protection locked="0"/>
    </xf>
    <xf numFmtId="0" fontId="0" fillId="4" borderId="90" xfId="0" applyFill="1" applyBorder="1" applyAlignment="1">
      <alignment horizontal="center" vertical="top"/>
    </xf>
    <xf numFmtId="0" fontId="0" fillId="4" borderId="91" xfId="0" applyFill="1" applyBorder="1" applyAlignment="1" applyProtection="1">
      <alignment vertical="top" wrapText="1"/>
      <protection locked="0"/>
    </xf>
    <xf numFmtId="0" fontId="0" fillId="4" borderId="91" xfId="0" applyFill="1" applyBorder="1" applyAlignment="1">
      <alignment horizontal="center" vertical="center"/>
    </xf>
    <xf numFmtId="2" fontId="28" fillId="0" borderId="0" xfId="0" applyNumberFormat="1" applyFont="1" applyAlignment="1">
      <alignment horizontal="left" vertical="center"/>
    </xf>
    <xf numFmtId="2" fontId="0" fillId="0" borderId="0" xfId="0" applyNumberFormat="1" applyAlignment="1">
      <alignment horizontal="left"/>
    </xf>
    <xf numFmtId="2" fontId="0" fillId="0" borderId="79" xfId="0" applyNumberFormat="1" applyBorder="1" applyAlignment="1" applyProtection="1">
      <alignment horizontal="left" vertical="top"/>
      <protection locked="0"/>
    </xf>
    <xf numFmtId="2" fontId="0" fillId="8" borderId="65" xfId="0" applyNumberFormat="1" applyFill="1" applyBorder="1" applyAlignment="1">
      <alignment horizontal="left" vertical="top"/>
    </xf>
    <xf numFmtId="2" fontId="0" fillId="8" borderId="23" xfId="0" applyNumberFormat="1" applyFill="1" applyBorder="1" applyAlignment="1">
      <alignment horizontal="left" vertical="top"/>
    </xf>
    <xf numFmtId="2" fontId="0" fillId="8" borderId="64" xfId="0" applyNumberFormat="1" applyFill="1" applyBorder="1" applyAlignment="1">
      <alignment horizontal="left" vertical="top"/>
    </xf>
    <xf numFmtId="2" fontId="0" fillId="7" borderId="65" xfId="0" applyNumberFormat="1" applyFill="1" applyBorder="1" applyAlignment="1">
      <alignment horizontal="left" vertical="top"/>
    </xf>
    <xf numFmtId="2" fontId="0" fillId="4" borderId="82" xfId="0" applyNumberFormat="1" applyFill="1" applyBorder="1" applyAlignment="1">
      <alignment horizontal="left" vertical="top"/>
    </xf>
    <xf numFmtId="2" fontId="0" fillId="4" borderId="65" xfId="0" applyNumberFormat="1" applyFill="1" applyBorder="1" applyAlignment="1">
      <alignment horizontal="left" vertical="top"/>
    </xf>
    <xf numFmtId="2" fontId="0" fillId="4" borderId="23" xfId="0" applyNumberFormat="1" applyFill="1" applyBorder="1" applyAlignment="1">
      <alignment horizontal="left" vertical="top"/>
    </xf>
    <xf numFmtId="2" fontId="0" fillId="4" borderId="20" xfId="0" applyNumberFormat="1" applyFill="1" applyBorder="1" applyAlignment="1">
      <alignment horizontal="left" vertical="top"/>
    </xf>
    <xf numFmtId="2" fontId="0" fillId="5" borderId="23" xfId="0" applyNumberFormat="1" applyFill="1" applyBorder="1" applyAlignment="1">
      <alignment horizontal="left" vertical="top"/>
    </xf>
    <xf numFmtId="2" fontId="0" fillId="13" borderId="23" xfId="0" applyNumberFormat="1" applyFill="1" applyBorder="1" applyAlignment="1">
      <alignment horizontal="left" vertical="top"/>
    </xf>
    <xf numFmtId="2" fontId="0" fillId="13" borderId="65" xfId="0" applyNumberFormat="1" applyFill="1" applyBorder="1" applyAlignment="1">
      <alignment horizontal="left" vertical="top"/>
    </xf>
    <xf numFmtId="2" fontId="0" fillId="5" borderId="65" xfId="0" applyNumberFormat="1" applyFill="1" applyBorder="1" applyAlignment="1">
      <alignment horizontal="left" vertical="top"/>
    </xf>
    <xf numFmtId="2" fontId="0" fillId="4" borderId="96" xfId="0" applyNumberFormat="1" applyFill="1" applyBorder="1" applyAlignment="1">
      <alignment horizontal="left" vertical="top"/>
    </xf>
    <xf numFmtId="2" fontId="0" fillId="4" borderId="94" xfId="0" applyNumberFormat="1" applyFill="1" applyBorder="1" applyAlignment="1">
      <alignment horizontal="left" vertical="top"/>
    </xf>
    <xf numFmtId="2" fontId="0" fillId="4" borderId="88" xfId="0" applyNumberFormat="1" applyFill="1" applyBorder="1" applyAlignment="1">
      <alignment horizontal="left" vertical="top"/>
    </xf>
    <xf numFmtId="2" fontId="0" fillId="4" borderId="91" xfId="0" applyNumberFormat="1" applyFill="1" applyBorder="1" applyAlignment="1">
      <alignment horizontal="left" vertical="top"/>
    </xf>
    <xf numFmtId="1" fontId="26" fillId="12" borderId="82" xfId="0" applyNumberFormat="1" applyFont="1" applyFill="1" applyBorder="1" applyAlignment="1">
      <alignment horizontal="left" vertical="top"/>
    </xf>
    <xf numFmtId="1" fontId="0" fillId="3" borderId="82" xfId="0" applyNumberFormat="1" applyFill="1" applyBorder="1" applyAlignment="1">
      <alignment horizontal="left" vertical="top"/>
    </xf>
    <xf numFmtId="0" fontId="0" fillId="17" borderId="86" xfId="0" applyFill="1" applyBorder="1" applyAlignment="1" applyProtection="1">
      <alignment horizontal="center"/>
      <protection locked="0"/>
    </xf>
    <xf numFmtId="0" fontId="0" fillId="18" borderId="86" xfId="0" applyFill="1" applyBorder="1" applyAlignment="1" applyProtection="1">
      <alignment horizontal="center"/>
      <protection locked="0"/>
    </xf>
    <xf numFmtId="0" fontId="0" fillId="18" borderId="86" xfId="0" applyFill="1" applyBorder="1" applyAlignment="1" applyProtection="1">
      <alignment horizontal="center" vertical="center"/>
      <protection locked="0"/>
    </xf>
    <xf numFmtId="0" fontId="0" fillId="19" borderId="86" xfId="0" applyFill="1" applyBorder="1" applyAlignment="1" applyProtection="1">
      <alignment horizontal="center"/>
      <protection locked="0"/>
    </xf>
    <xf numFmtId="0" fontId="0" fillId="17" borderId="17" xfId="0" applyFill="1" applyBorder="1" applyAlignment="1" applyProtection="1">
      <alignment horizontal="center"/>
      <protection locked="0"/>
    </xf>
    <xf numFmtId="0" fontId="0" fillId="17" borderId="86" xfId="0" applyFill="1" applyBorder="1" applyAlignment="1" applyProtection="1">
      <alignment horizontal="center" vertical="center"/>
      <protection locked="0"/>
    </xf>
    <xf numFmtId="0" fontId="0" fillId="20" borderId="86" xfId="0" applyFill="1" applyBorder="1" applyAlignment="1" applyProtection="1">
      <alignment horizontal="center" vertical="center"/>
      <protection locked="0"/>
    </xf>
    <xf numFmtId="0" fontId="54" fillId="9" borderId="81" xfId="0" applyFont="1" applyFill="1" applyBorder="1" applyAlignment="1">
      <alignment horizontal="center" vertical="top"/>
    </xf>
    <xf numFmtId="1" fontId="55" fillId="9" borderId="82" xfId="0" applyNumberFormat="1" applyFont="1" applyFill="1" applyBorder="1" applyAlignment="1">
      <alignment horizontal="left" vertical="top"/>
    </xf>
    <xf numFmtId="0" fontId="56" fillId="9" borderId="85" xfId="1" applyFont="1" applyFill="1" applyBorder="1" applyAlignment="1">
      <alignment vertical="top" wrapText="1"/>
    </xf>
    <xf numFmtId="0" fontId="54" fillId="16" borderId="81" xfId="0" applyFont="1" applyFill="1" applyBorder="1" applyAlignment="1">
      <alignment horizontal="center" vertical="top"/>
    </xf>
    <xf numFmtId="1" fontId="55" fillId="16" borderId="82" xfId="0" applyNumberFormat="1" applyFont="1" applyFill="1" applyBorder="1" applyAlignment="1">
      <alignment horizontal="left" vertical="top"/>
    </xf>
    <xf numFmtId="0" fontId="57" fillId="0" borderId="0" xfId="0" applyFont="1" applyAlignment="1">
      <alignment horizontal="left"/>
    </xf>
    <xf numFmtId="1" fontId="29" fillId="21" borderId="8" xfId="0" applyNumberFormat="1" applyFont="1" applyFill="1" applyBorder="1" applyAlignment="1">
      <alignment horizontal="center" vertical="center"/>
    </xf>
    <xf numFmtId="0" fontId="0" fillId="22" borderId="22" xfId="0" applyFill="1" applyBorder="1" applyAlignment="1">
      <alignment horizontal="center" vertical="top"/>
    </xf>
    <xf numFmtId="2" fontId="0" fillId="22" borderId="23" xfId="0" applyNumberFormat="1" applyFill="1" applyBorder="1" applyAlignment="1">
      <alignment horizontal="right" vertical="top"/>
    </xf>
    <xf numFmtId="0" fontId="0" fillId="22" borderId="23" xfId="0" applyFill="1" applyBorder="1" applyAlignment="1" applyProtection="1">
      <alignment vertical="top" wrapText="1"/>
      <protection locked="0"/>
    </xf>
    <xf numFmtId="0" fontId="0" fillId="22" borderId="23" xfId="0" applyFill="1" applyBorder="1" applyAlignment="1">
      <alignment vertical="center" wrapText="1"/>
    </xf>
    <xf numFmtId="2" fontId="0" fillId="22" borderId="64" xfId="0" applyNumberFormat="1" applyFill="1" applyBorder="1" applyAlignment="1">
      <alignment horizontal="right" vertical="top"/>
    </xf>
    <xf numFmtId="0" fontId="0" fillId="22" borderId="23" xfId="0" applyFill="1" applyBorder="1" applyAlignment="1">
      <alignment vertical="center"/>
    </xf>
    <xf numFmtId="0" fontId="0" fillId="22" borderId="64" xfId="0" applyFill="1" applyBorder="1" applyAlignment="1" applyProtection="1">
      <alignment vertical="top" wrapText="1"/>
      <protection locked="0"/>
    </xf>
    <xf numFmtId="0" fontId="0" fillId="22" borderId="64" xfId="0" applyFill="1" applyBorder="1" applyAlignment="1">
      <alignment vertical="center"/>
    </xf>
    <xf numFmtId="2" fontId="0" fillId="22" borderId="65" xfId="0" applyNumberFormat="1" applyFill="1" applyBorder="1" applyAlignment="1">
      <alignment horizontal="right" vertical="top"/>
    </xf>
    <xf numFmtId="0" fontId="0" fillId="22" borderId="65" xfId="0" applyFill="1" applyBorder="1" applyAlignment="1" applyProtection="1">
      <alignment vertical="top" wrapText="1"/>
      <protection locked="0"/>
    </xf>
    <xf numFmtId="0" fontId="0" fillId="22" borderId="65" xfId="0" applyFill="1" applyBorder="1" applyAlignment="1">
      <alignment vertical="center"/>
    </xf>
    <xf numFmtId="49" fontId="0" fillId="22" borderId="23" xfId="0" applyNumberFormat="1" applyFill="1" applyBorder="1" applyAlignment="1" applyProtection="1">
      <alignment horizontal="left" vertical="top" wrapText="1"/>
      <protection locked="0"/>
    </xf>
    <xf numFmtId="0" fontId="0" fillId="22" borderId="23" xfId="0" applyFill="1" applyBorder="1" applyAlignment="1">
      <alignment horizontal="left" vertical="center"/>
    </xf>
    <xf numFmtId="49" fontId="0" fillId="22" borderId="23" xfId="0" applyNumberFormat="1" applyFill="1" applyBorder="1" applyAlignment="1" applyProtection="1">
      <alignment vertical="top" wrapText="1"/>
      <protection locked="0"/>
    </xf>
    <xf numFmtId="49" fontId="0" fillId="22" borderId="64" xfId="0" applyNumberFormat="1" applyFill="1" applyBorder="1" applyAlignment="1" applyProtection="1">
      <alignment vertical="top" wrapText="1"/>
      <protection locked="0"/>
    </xf>
    <xf numFmtId="0" fontId="0" fillId="22" borderId="62" xfId="0" applyFill="1" applyBorder="1" applyAlignment="1">
      <alignment horizontal="center" vertical="top"/>
    </xf>
    <xf numFmtId="0" fontId="0" fillId="22" borderId="23" xfId="0" applyFill="1" applyBorder="1" applyAlignment="1">
      <alignment vertical="top" wrapText="1"/>
    </xf>
    <xf numFmtId="0" fontId="58" fillId="22" borderId="24" xfId="0" applyFont="1" applyFill="1" applyBorder="1" applyAlignment="1" applyProtection="1">
      <alignment horizontal="center" vertical="center" wrapText="1"/>
      <protection locked="0"/>
    </xf>
    <xf numFmtId="0" fontId="58" fillId="22" borderId="24" xfId="0" applyFont="1" applyFill="1" applyBorder="1" applyAlignment="1" applyProtection="1">
      <alignment horizontal="center" vertical="center"/>
      <protection locked="0"/>
    </xf>
    <xf numFmtId="0" fontId="58" fillId="22" borderId="76" xfId="0" applyFont="1" applyFill="1" applyBorder="1" applyAlignment="1" applyProtection="1">
      <alignment horizontal="center" vertical="center"/>
      <protection locked="0"/>
    </xf>
    <xf numFmtId="0" fontId="0" fillId="11" borderId="27" xfId="0" applyFill="1" applyBorder="1" applyAlignment="1">
      <alignment horizontal="center" vertical="top" wrapText="1"/>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11" borderId="30" xfId="0" applyFill="1" applyBorder="1" applyAlignment="1">
      <alignment horizontal="center" vertical="top"/>
    </xf>
    <xf numFmtId="2" fontId="0" fillId="11" borderId="31" xfId="0" applyNumberFormat="1" applyFill="1" applyBorder="1" applyAlignment="1">
      <alignment horizontal="left" wrapText="1"/>
    </xf>
    <xf numFmtId="0" fontId="0" fillId="11" borderId="31" xfId="0" applyFill="1" applyBorder="1" applyAlignment="1">
      <alignment vertical="top" wrapText="1"/>
    </xf>
    <xf numFmtId="0" fontId="0" fillId="11" borderId="32" xfId="0" applyFill="1" applyBorder="1" applyAlignment="1">
      <alignment horizontal="center"/>
    </xf>
    <xf numFmtId="0" fontId="31" fillId="0" borderId="0" xfId="0" applyFont="1"/>
    <xf numFmtId="49" fontId="44" fillId="22" borderId="23" xfId="0" quotePrefix="1" applyNumberFormat="1" applyFont="1" applyFill="1" applyBorder="1" applyAlignment="1" applyProtection="1">
      <alignment horizontal="left" vertical="top" wrapText="1"/>
      <protection locked="0"/>
    </xf>
    <xf numFmtId="49" fontId="0" fillId="22" borderId="23" xfId="0" quotePrefix="1" applyNumberFormat="1" applyFill="1" applyBorder="1" applyAlignment="1" applyProtection="1">
      <alignment vertical="top" wrapText="1"/>
      <protection locked="0"/>
    </xf>
    <xf numFmtId="49" fontId="0" fillId="22" borderId="64" xfId="0" quotePrefix="1" applyNumberFormat="1" applyFill="1" applyBorder="1" applyAlignment="1" applyProtection="1">
      <alignment vertical="top" wrapText="1"/>
      <protection locked="0"/>
    </xf>
    <xf numFmtId="0" fontId="0" fillId="22" borderId="23" xfId="0" quotePrefix="1" applyFill="1" applyBorder="1" applyAlignment="1" applyProtection="1">
      <alignment vertical="top" wrapText="1"/>
      <protection locked="0"/>
    </xf>
    <xf numFmtId="0" fontId="0" fillId="22" borderId="64" xfId="0" quotePrefix="1" applyFill="1" applyBorder="1" applyAlignment="1" applyProtection="1">
      <alignment vertical="top" wrapText="1"/>
      <protection locked="0"/>
    </xf>
    <xf numFmtId="0" fontId="62" fillId="11" borderId="5" xfId="0" applyFont="1" applyFill="1" applyBorder="1" applyProtection="1">
      <protection locked="0"/>
    </xf>
    <xf numFmtId="14" fontId="18" fillId="11" borderId="2" xfId="0" applyNumberFormat="1" applyFont="1" applyFill="1" applyBorder="1" applyAlignment="1" applyProtection="1">
      <alignment horizontal="center" vertical="center"/>
      <protection locked="0"/>
    </xf>
    <xf numFmtId="0" fontId="43" fillId="0" borderId="4" xfId="0" applyFont="1" applyBorder="1" applyAlignment="1">
      <alignment vertical="center" wrapText="1"/>
    </xf>
    <xf numFmtId="0" fontId="18" fillId="0" borderId="6" xfId="0" applyFont="1" applyBorder="1" applyAlignment="1">
      <alignment horizontal="center" vertical="center"/>
    </xf>
    <xf numFmtId="14" fontId="18" fillId="0" borderId="6" xfId="0" applyNumberFormat="1" applyFont="1" applyBorder="1" applyAlignment="1">
      <alignment vertical="center"/>
    </xf>
    <xf numFmtId="0" fontId="63" fillId="0" borderId="0" xfId="0" applyFont="1"/>
    <xf numFmtId="164" fontId="18" fillId="0" borderId="34" xfId="0" applyNumberFormat="1" applyFont="1" applyBorder="1"/>
    <xf numFmtId="164" fontId="18" fillId="0" borderId="35" xfId="0" applyNumberFormat="1" applyFont="1" applyBorder="1"/>
    <xf numFmtId="14" fontId="29" fillId="11" borderId="5" xfId="0" applyNumberFormat="1" applyFont="1" applyFill="1" applyBorder="1" applyAlignment="1">
      <alignment horizontal="center"/>
    </xf>
    <xf numFmtId="164" fontId="18" fillId="0" borderId="48" xfId="0" applyNumberFormat="1" applyFont="1" applyBorder="1" applyAlignment="1">
      <alignment horizontal="left"/>
    </xf>
    <xf numFmtId="164" fontId="18" fillId="0" borderId="49" xfId="0" applyNumberFormat="1" applyFont="1" applyBorder="1" applyAlignment="1">
      <alignment horizontal="left"/>
    </xf>
    <xf numFmtId="0" fontId="63" fillId="0" borderId="0" xfId="0" applyFont="1" applyAlignment="1">
      <alignment vertical="center"/>
    </xf>
    <xf numFmtId="164" fontId="18" fillId="0" borderId="48" xfId="0" applyNumberFormat="1" applyFont="1" applyBorder="1" applyAlignment="1">
      <alignment horizontal="left" vertical="center"/>
    </xf>
    <xf numFmtId="164" fontId="18" fillId="0" borderId="49" xfId="0" applyNumberFormat="1" applyFont="1" applyBorder="1" applyAlignment="1">
      <alignment horizontal="left" vertical="center"/>
    </xf>
    <xf numFmtId="0" fontId="18" fillId="0" borderId="5" xfId="0" applyFont="1" applyBorder="1" applyAlignment="1">
      <alignment horizontal="left" vertical="center"/>
    </xf>
    <xf numFmtId="0" fontId="18" fillId="11" borderId="70" xfId="0" applyFont="1" applyFill="1" applyBorder="1" applyAlignment="1" applyProtection="1">
      <alignment vertical="center" wrapText="1"/>
      <protection locked="0"/>
    </xf>
    <xf numFmtId="0" fontId="18" fillId="11" borderId="22" xfId="0" applyFont="1" applyFill="1" applyBorder="1" applyAlignment="1" applyProtection="1">
      <alignment vertical="center" wrapText="1"/>
      <protection locked="0"/>
    </xf>
    <xf numFmtId="0" fontId="18" fillId="11" borderId="62" xfId="0" applyFont="1" applyFill="1" applyBorder="1" applyAlignment="1" applyProtection="1">
      <alignment vertical="center" wrapText="1"/>
      <protection locked="0"/>
    </xf>
    <xf numFmtId="0" fontId="18" fillId="11" borderId="18" xfId="0" applyFont="1" applyFill="1" applyBorder="1" applyAlignment="1" applyProtection="1">
      <alignment vertical="center" wrapText="1"/>
      <protection locked="0"/>
    </xf>
    <xf numFmtId="0" fontId="18" fillId="11" borderId="25" xfId="0" applyFont="1" applyFill="1" applyBorder="1" applyAlignment="1" applyProtection="1">
      <alignment vertical="center" wrapText="1"/>
      <protection locked="0"/>
    </xf>
    <xf numFmtId="0" fontId="18" fillId="11" borderId="63" xfId="0" applyFont="1" applyFill="1" applyBorder="1" applyAlignment="1" applyProtection="1">
      <alignment vertical="center" wrapText="1"/>
      <protection locked="0"/>
    </xf>
    <xf numFmtId="0" fontId="18" fillId="11" borderId="71" xfId="0" applyFont="1" applyFill="1" applyBorder="1" applyAlignment="1" applyProtection="1">
      <alignment vertical="center" wrapText="1"/>
      <protection locked="0"/>
    </xf>
    <xf numFmtId="0" fontId="18" fillId="0" borderId="0" xfId="0" applyFont="1" applyAlignment="1" applyProtection="1">
      <alignment vertical="center" wrapText="1"/>
      <protection locked="0"/>
    </xf>
    <xf numFmtId="165" fontId="18" fillId="0" borderId="0" xfId="0" applyNumberFormat="1" applyFont="1" applyAlignment="1" applyProtection="1">
      <alignment horizontal="left" vertical="center"/>
      <protection locked="0"/>
    </xf>
    <xf numFmtId="165" fontId="18" fillId="0" borderId="0" xfId="0" applyNumberFormat="1" applyFont="1" applyAlignment="1" applyProtection="1">
      <alignment vertical="center"/>
      <protection locked="0"/>
    </xf>
    <xf numFmtId="0" fontId="18" fillId="0" borderId="16" xfId="0" applyFont="1" applyBorder="1" applyAlignment="1">
      <alignment vertical="center" wrapText="1"/>
    </xf>
    <xf numFmtId="165" fontId="18" fillId="0" borderId="16" xfId="0" applyNumberFormat="1" applyFont="1" applyBorder="1" applyAlignment="1">
      <alignment vertical="center"/>
    </xf>
    <xf numFmtId="0" fontId="18" fillId="0" borderId="16" xfId="0" applyFont="1" applyBorder="1" applyAlignment="1">
      <alignment vertical="center"/>
    </xf>
    <xf numFmtId="165" fontId="18" fillId="0" borderId="16" xfId="0" applyNumberFormat="1" applyFont="1" applyBorder="1" applyAlignment="1">
      <alignment horizontal="left" vertical="center"/>
    </xf>
    <xf numFmtId="0" fontId="18" fillId="0" borderId="16" xfId="0" applyFont="1" applyBorder="1" applyAlignment="1">
      <alignment horizontal="left" vertical="center"/>
    </xf>
    <xf numFmtId="0" fontId="18" fillId="0" borderId="0" xfId="0" applyFont="1" applyAlignment="1">
      <alignment wrapText="1"/>
    </xf>
    <xf numFmtId="165" fontId="18" fillId="0" borderId="0" xfId="0" applyNumberFormat="1" applyFont="1" applyAlignment="1">
      <alignment vertical="top"/>
    </xf>
    <xf numFmtId="0" fontId="18" fillId="0" borderId="0" xfId="0" applyFont="1" applyAlignment="1">
      <alignment vertical="top"/>
    </xf>
    <xf numFmtId="165" fontId="18" fillId="0" borderId="0" xfId="0" applyNumberFormat="1" applyFont="1" applyAlignment="1">
      <alignment horizontal="left"/>
    </xf>
    <xf numFmtId="0" fontId="18" fillId="0" borderId="0" xfId="0" applyFont="1" applyAlignment="1">
      <alignment horizontal="left"/>
    </xf>
    <xf numFmtId="0" fontId="18" fillId="0" borderId="0" xfId="0" applyFont="1" applyAlignment="1">
      <alignment vertical="center"/>
    </xf>
    <xf numFmtId="0" fontId="18" fillId="0" borderId="0" xfId="0" applyFont="1" applyAlignment="1">
      <alignment horizontal="left" vertical="center"/>
    </xf>
    <xf numFmtId="0" fontId="18" fillId="0" borderId="0" xfId="0" applyFont="1"/>
    <xf numFmtId="0" fontId="18" fillId="0" borderId="1" xfId="0" applyFont="1" applyBorder="1"/>
    <xf numFmtId="0" fontId="18" fillId="0" borderId="4" xfId="0" applyFont="1" applyBorder="1"/>
    <xf numFmtId="14" fontId="18" fillId="11" borderId="5" xfId="0" applyNumberFormat="1" applyFont="1" applyFill="1" applyBorder="1" applyAlignment="1" applyProtection="1">
      <alignment horizontal="center" vertical="top"/>
      <protection locked="0"/>
    </xf>
    <xf numFmtId="0" fontId="18" fillId="0" borderId="7" xfId="0" applyFont="1" applyBorder="1"/>
    <xf numFmtId="14" fontId="18" fillId="11" borderId="8" xfId="0" applyNumberFormat="1" applyFont="1" applyFill="1" applyBorder="1" applyAlignment="1" applyProtection="1">
      <alignment horizontal="center" vertical="top"/>
      <protection locked="0"/>
    </xf>
    <xf numFmtId="0" fontId="18" fillId="0" borderId="0" xfId="0" applyFont="1" applyProtection="1">
      <protection locked="0"/>
    </xf>
    <xf numFmtId="0" fontId="29" fillId="11" borderId="0" xfId="0" applyFont="1" applyFill="1" applyAlignment="1" applyProtection="1">
      <alignment horizontal="center" vertical="center"/>
      <protection locked="0"/>
    </xf>
    <xf numFmtId="0" fontId="18" fillId="0" borderId="0" xfId="0" applyFont="1" applyAlignment="1">
      <alignment horizontal="left" vertical="top" wrapText="1"/>
    </xf>
    <xf numFmtId="0" fontId="63" fillId="0" borderId="0" xfId="0" applyFont="1" applyAlignment="1">
      <alignment wrapText="1"/>
    </xf>
    <xf numFmtId="14" fontId="29" fillId="11" borderId="2" xfId="0" applyNumberFormat="1" applyFont="1" applyFill="1" applyBorder="1" applyAlignment="1">
      <alignment horizontal="center"/>
    </xf>
    <xf numFmtId="14" fontId="29" fillId="11" borderId="5" xfId="0" applyNumberFormat="1" applyFont="1" applyFill="1" applyBorder="1" applyAlignment="1" applyProtection="1">
      <alignment horizontal="center"/>
      <protection locked="0"/>
    </xf>
    <xf numFmtId="0" fontId="29" fillId="0" borderId="0" xfId="0" applyFont="1"/>
    <xf numFmtId="14" fontId="18" fillId="11" borderId="2" xfId="0" applyNumberFormat="1" applyFont="1" applyFill="1" applyBorder="1" applyAlignment="1" applyProtection="1">
      <alignment horizontal="center" vertical="top"/>
      <protection locked="0"/>
    </xf>
    <xf numFmtId="0" fontId="64" fillId="0" borderId="0" xfId="0" applyFont="1"/>
    <xf numFmtId="0" fontId="35" fillId="0" borderId="0" xfId="0" applyFont="1"/>
    <xf numFmtId="0" fontId="35" fillId="0" borderId="0" xfId="0" applyFont="1" applyAlignment="1">
      <alignment vertical="center"/>
    </xf>
    <xf numFmtId="0" fontId="18" fillId="0" borderId="1" xfId="0" applyFont="1" applyBorder="1" applyAlignment="1">
      <alignment horizontal="left" vertical="center"/>
    </xf>
    <xf numFmtId="0" fontId="18" fillId="4"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0" borderId="4" xfId="0" applyFont="1" applyBorder="1" applyAlignment="1">
      <alignment horizontal="left" vertical="center" wrapText="1"/>
    </xf>
    <xf numFmtId="1" fontId="18" fillId="4" borderId="5" xfId="0" applyNumberFormat="1" applyFont="1" applyFill="1" applyBorder="1" applyAlignment="1">
      <alignment horizontal="center" vertical="center"/>
    </xf>
    <xf numFmtId="1" fontId="18" fillId="7" borderId="5" xfId="0" applyNumberFormat="1" applyFont="1" applyFill="1" applyBorder="1" applyAlignment="1">
      <alignment horizontal="center" vertical="center"/>
    </xf>
    <xf numFmtId="1" fontId="18" fillId="5" borderId="5" xfId="0" applyNumberFormat="1" applyFont="1" applyFill="1" applyBorder="1" applyAlignment="1">
      <alignment horizontal="center" vertical="center"/>
    </xf>
    <xf numFmtId="1" fontId="18" fillId="13" borderId="6" xfId="0" applyNumberFormat="1" applyFont="1" applyFill="1" applyBorder="1" applyAlignment="1">
      <alignment horizontal="center" vertical="center"/>
    </xf>
    <xf numFmtId="14" fontId="29" fillId="0" borderId="0" xfId="0" applyNumberFormat="1" applyFont="1" applyAlignment="1">
      <alignment horizontal="left" vertical="center"/>
    </xf>
    <xf numFmtId="14" fontId="35" fillId="0" borderId="0" xfId="0" applyNumberFormat="1" applyFont="1" applyAlignment="1">
      <alignment vertical="center"/>
    </xf>
    <xf numFmtId="0" fontId="29" fillId="0" borderId="0" xfId="0" applyFont="1" applyAlignment="1">
      <alignment horizontal="left" vertical="center"/>
    </xf>
    <xf numFmtId="0" fontId="62" fillId="11" borderId="5" xfId="0" applyFont="1" applyFill="1" applyBorder="1" applyAlignment="1" applyProtection="1">
      <alignment horizontal="center" vertical="center"/>
      <protection locked="0"/>
    </xf>
    <xf numFmtId="0" fontId="62" fillId="0" borderId="0" xfId="0" applyFont="1" applyProtection="1">
      <protection locked="0"/>
    </xf>
    <xf numFmtId="0" fontId="0" fillId="22" borderId="22" xfId="0" applyFill="1" applyBorder="1" applyAlignment="1">
      <alignment horizontal="center" vertical="top" wrapText="1"/>
    </xf>
    <xf numFmtId="0" fontId="0" fillId="11" borderId="70" xfId="0" applyFill="1" applyBorder="1" applyAlignment="1">
      <alignment horizontal="left" vertical="top"/>
    </xf>
    <xf numFmtId="0" fontId="26" fillId="11" borderId="79" xfId="0" applyFont="1" applyFill="1" applyBorder="1" applyAlignment="1">
      <alignment horizontal="left" vertical="top"/>
    </xf>
    <xf numFmtId="0" fontId="26" fillId="0" borderId="0" xfId="0" applyFont="1" applyAlignment="1">
      <alignment horizontal="center" vertical="center"/>
    </xf>
    <xf numFmtId="0" fontId="0" fillId="0" borderId="0" xfId="0" applyAlignment="1">
      <alignment horizontal="center" vertical="center"/>
    </xf>
    <xf numFmtId="14" fontId="61" fillId="11" borderId="79" xfId="0" applyNumberFormat="1" applyFont="1" applyFill="1" applyBorder="1" applyAlignment="1">
      <alignment horizontal="center" vertical="center" wrapText="1"/>
    </xf>
    <xf numFmtId="14" fontId="61" fillId="11" borderId="80" xfId="0" applyNumberFormat="1" applyFont="1" applyFill="1" applyBorder="1" applyAlignment="1">
      <alignment horizontal="center" vertical="center" wrapText="1"/>
    </xf>
    <xf numFmtId="0" fontId="26" fillId="11" borderId="79" xfId="0" applyFont="1" applyFill="1" applyBorder="1" applyAlignment="1">
      <alignment horizontal="left" vertical="top" wrapText="1"/>
    </xf>
    <xf numFmtId="0" fontId="67" fillId="0" borderId="1" xfId="0" applyFont="1" applyBorder="1" applyAlignment="1">
      <alignment horizontal="left" vertical="center"/>
    </xf>
    <xf numFmtId="0" fontId="67" fillId="4" borderId="2" xfId="0" applyFont="1" applyFill="1" applyBorder="1" applyAlignment="1">
      <alignment horizontal="center" vertical="center" wrapText="1"/>
    </xf>
    <xf numFmtId="0" fontId="67" fillId="7" borderId="2" xfId="0" applyFont="1" applyFill="1" applyBorder="1" applyAlignment="1">
      <alignment horizontal="center" vertical="center" wrapText="1"/>
    </xf>
    <xf numFmtId="0" fontId="67" fillId="5" borderId="2" xfId="0" applyFont="1" applyFill="1" applyBorder="1" applyAlignment="1">
      <alignment horizontal="center" vertical="center" wrapText="1"/>
    </xf>
    <xf numFmtId="0" fontId="67" fillId="13" borderId="3" xfId="0" applyFont="1" applyFill="1" applyBorder="1" applyAlignment="1">
      <alignment horizontal="center" vertical="center" wrapText="1"/>
    </xf>
    <xf numFmtId="0" fontId="29" fillId="0" borderId="0" xfId="0" applyFont="1" applyAlignment="1">
      <alignment vertical="center"/>
    </xf>
    <xf numFmtId="0" fontId="0" fillId="0" borderId="0" xfId="0" applyAlignment="1">
      <alignment vertical="center" wrapText="1"/>
    </xf>
    <xf numFmtId="0" fontId="0" fillId="4" borderId="78" xfId="0" applyFill="1" applyBorder="1" applyAlignment="1" applyProtection="1">
      <alignment vertical="top" wrapText="1"/>
      <protection locked="0"/>
    </xf>
    <xf numFmtId="0" fontId="0" fillId="4" borderId="58" xfId="0" applyFill="1" applyBorder="1" applyAlignment="1" applyProtection="1">
      <alignment vertical="top" wrapText="1"/>
      <protection locked="0"/>
    </xf>
    <xf numFmtId="0" fontId="0" fillId="4" borderId="61" xfId="0" applyFill="1" applyBorder="1" applyAlignment="1" applyProtection="1">
      <alignment vertical="top" wrapText="1"/>
      <protection locked="0"/>
    </xf>
    <xf numFmtId="1" fontId="24" fillId="0" borderId="0" xfId="0" applyNumberFormat="1" applyFont="1" applyAlignment="1">
      <alignment vertical="center"/>
    </xf>
    <xf numFmtId="0" fontId="0" fillId="8" borderId="109" xfId="0" applyFill="1" applyBorder="1" applyAlignment="1" applyProtection="1">
      <alignment horizontal="center" vertical="center"/>
      <protection locked="0"/>
    </xf>
    <xf numFmtId="0" fontId="0" fillId="8" borderId="106" xfId="0" applyFill="1" applyBorder="1" applyAlignment="1" applyProtection="1">
      <alignment horizontal="center" vertical="center"/>
      <protection locked="0"/>
    </xf>
    <xf numFmtId="0" fontId="0" fillId="8" borderId="112" xfId="0" applyFill="1" applyBorder="1" applyAlignment="1" applyProtection="1">
      <alignment horizontal="center" vertical="center"/>
      <protection locked="0"/>
    </xf>
    <xf numFmtId="0" fontId="0" fillId="5" borderId="106" xfId="0" applyFill="1" applyBorder="1" applyAlignment="1" applyProtection="1">
      <alignment horizontal="center" vertical="center"/>
      <protection locked="0"/>
    </xf>
    <xf numFmtId="0" fontId="0" fillId="5" borderId="112" xfId="0" applyFill="1" applyBorder="1" applyAlignment="1" applyProtection="1">
      <alignment horizontal="center" vertical="center"/>
      <protection locked="0"/>
    </xf>
    <xf numFmtId="0" fontId="0" fillId="13" borderId="106" xfId="0" applyFill="1" applyBorder="1" applyAlignment="1" applyProtection="1">
      <alignment horizontal="center" vertical="center"/>
      <protection locked="0"/>
    </xf>
    <xf numFmtId="0" fontId="0" fillId="13" borderId="112" xfId="0" applyFill="1" applyBorder="1" applyAlignment="1" applyProtection="1">
      <alignment horizontal="center" vertical="center"/>
      <protection locked="0"/>
    </xf>
    <xf numFmtId="0" fontId="0" fillId="7" borderId="106" xfId="0" applyFill="1" applyBorder="1" applyAlignment="1" applyProtection="1">
      <alignment horizontal="center" vertical="center"/>
      <protection locked="0"/>
    </xf>
    <xf numFmtId="0" fontId="0" fillId="7" borderId="112" xfId="0" applyFill="1" applyBorder="1" applyAlignment="1" applyProtection="1">
      <alignment horizontal="center" vertical="center"/>
      <protection locked="0"/>
    </xf>
    <xf numFmtId="14" fontId="62" fillId="11" borderId="10" xfId="0" applyNumberFormat="1" applyFont="1" applyFill="1" applyBorder="1" applyAlignment="1" applyProtection="1">
      <alignment horizontal="left"/>
      <protection locked="0"/>
    </xf>
    <xf numFmtId="0" fontId="62" fillId="11" borderId="5" xfId="0" applyFont="1" applyFill="1" applyBorder="1" applyAlignment="1" applyProtection="1">
      <alignment horizontal="left"/>
      <protection locked="0"/>
    </xf>
    <xf numFmtId="0" fontId="62" fillId="11" borderId="5" xfId="0" applyFont="1" applyFill="1" applyBorder="1" applyAlignment="1" applyProtection="1">
      <alignment horizontal="left" vertical="center"/>
      <protection locked="0"/>
    </xf>
    <xf numFmtId="49" fontId="62" fillId="11" borderId="5" xfId="0" applyNumberFormat="1" applyFont="1" applyFill="1" applyBorder="1" applyProtection="1">
      <protection locked="0"/>
    </xf>
    <xf numFmtId="14" fontId="62" fillId="11" borderId="5" xfId="0" applyNumberFormat="1" applyFont="1" applyFill="1" applyBorder="1" applyProtection="1">
      <protection locked="0"/>
    </xf>
    <xf numFmtId="166" fontId="62" fillId="11" borderId="5" xfId="0" applyNumberFormat="1" applyFont="1" applyFill="1" applyBorder="1" applyAlignment="1" applyProtection="1">
      <alignment horizontal="center" vertical="center"/>
      <protection locked="0"/>
    </xf>
    <xf numFmtId="167" fontId="62" fillId="11" borderId="5" xfId="0" applyNumberFormat="1" applyFont="1" applyFill="1" applyBorder="1" applyAlignment="1" applyProtection="1">
      <alignment horizontal="center"/>
      <protection locked="0"/>
    </xf>
    <xf numFmtId="168" fontId="62" fillId="11" borderId="5" xfId="0" applyNumberFormat="1" applyFont="1" applyFill="1" applyBorder="1" applyAlignment="1" applyProtection="1">
      <alignment horizontal="left" vertical="center"/>
      <protection locked="0"/>
    </xf>
    <xf numFmtId="14" fontId="62" fillId="11" borderId="10" xfId="0" applyNumberFormat="1" applyFont="1" applyFill="1" applyBorder="1" applyAlignment="1" applyProtection="1">
      <alignment horizontal="center"/>
      <protection locked="0"/>
    </xf>
    <xf numFmtId="174" fontId="62" fillId="11" borderId="10" xfId="0" applyNumberFormat="1" applyFont="1" applyFill="1" applyBorder="1" applyAlignment="1" applyProtection="1">
      <alignment horizontal="left"/>
      <protection locked="0"/>
    </xf>
    <xf numFmtId="176" fontId="62" fillId="11" borderId="5" xfId="0" applyNumberFormat="1" applyFont="1" applyFill="1" applyBorder="1" applyAlignment="1" applyProtection="1">
      <alignment horizontal="center" vertical="center"/>
      <protection locked="0"/>
    </xf>
    <xf numFmtId="0" fontId="62" fillId="11" borderId="5" xfId="0" applyFont="1" applyFill="1" applyBorder="1" applyAlignment="1" applyProtection="1">
      <alignment horizontal="left" vertical="top"/>
      <protection locked="0"/>
    </xf>
    <xf numFmtId="176" fontId="62" fillId="11" borderId="5" xfId="0" applyNumberFormat="1" applyFont="1" applyFill="1" applyBorder="1" applyAlignment="1" applyProtection="1">
      <alignment horizontal="left" vertical="top"/>
      <protection locked="0"/>
    </xf>
    <xf numFmtId="49" fontId="62" fillId="11" borderId="5" xfId="0" applyNumberFormat="1" applyFont="1" applyFill="1" applyBorder="1" applyAlignment="1" applyProtection="1">
      <alignment horizontal="left"/>
      <protection locked="0"/>
    </xf>
    <xf numFmtId="14" fontId="62" fillId="11" borderId="5" xfId="0" applyNumberFormat="1" applyFont="1" applyFill="1" applyBorder="1" applyAlignment="1" applyProtection="1">
      <alignment horizontal="left"/>
      <protection locked="0"/>
    </xf>
    <xf numFmtId="0" fontId="60" fillId="0" borderId="0" xfId="0" applyFont="1"/>
    <xf numFmtId="0" fontId="46" fillId="0" borderId="0" xfId="0" applyFont="1"/>
    <xf numFmtId="0" fontId="65" fillId="0" borderId="0" xfId="0" applyFont="1"/>
    <xf numFmtId="0" fontId="62" fillId="0" borderId="0" xfId="0" applyFont="1"/>
    <xf numFmtId="0" fontId="62" fillId="0" borderId="0" xfId="0" applyFont="1" applyAlignment="1">
      <alignment horizontal="left" vertical="center"/>
    </xf>
    <xf numFmtId="0" fontId="62" fillId="0" borderId="0" xfId="0" applyFont="1" applyAlignment="1">
      <alignment horizontal="left" vertical="top"/>
    </xf>
    <xf numFmtId="0" fontId="62" fillId="0" borderId="13" xfId="0" applyFont="1" applyBorder="1" applyAlignment="1">
      <alignment horizontal="center" vertical="center"/>
    </xf>
    <xf numFmtId="0" fontId="62" fillId="0" borderId="0" xfId="0" applyFont="1" applyAlignment="1">
      <alignment horizontal="center" vertical="center"/>
    </xf>
    <xf numFmtId="0" fontId="62" fillId="0" borderId="0" xfId="0" applyFont="1" applyAlignment="1">
      <alignment horizontal="left"/>
    </xf>
    <xf numFmtId="0" fontId="66" fillId="0" borderId="0" xfId="0" applyFont="1"/>
    <xf numFmtId="166" fontId="62" fillId="0" borderId="0" xfId="0" applyNumberFormat="1" applyFont="1" applyAlignment="1">
      <alignment horizontal="center" vertical="center"/>
    </xf>
    <xf numFmtId="0" fontId="62" fillId="0" borderId="0" xfId="0" applyFont="1" applyAlignment="1">
      <alignment horizontal="center"/>
    </xf>
    <xf numFmtId="14" fontId="62" fillId="0" borderId="13" xfId="0" applyNumberFormat="1" applyFont="1" applyBorder="1" applyAlignment="1">
      <alignment horizontal="center"/>
    </xf>
    <xf numFmtId="14" fontId="62" fillId="0" borderId="0" xfId="0" applyNumberFormat="1" applyFont="1" applyAlignment="1">
      <alignment horizontal="center"/>
    </xf>
    <xf numFmtId="173" fontId="62" fillId="11" borderId="10" xfId="0" applyNumberFormat="1" applyFont="1" applyFill="1" applyBorder="1" applyAlignment="1">
      <alignment horizontal="left" vertical="top"/>
    </xf>
    <xf numFmtId="0" fontId="62" fillId="0" borderId="13" xfId="0" applyFont="1" applyBorder="1" applyAlignment="1">
      <alignment horizontal="left" vertical="top"/>
    </xf>
    <xf numFmtId="2" fontId="62" fillId="0" borderId="13" xfId="0" applyNumberFormat="1" applyFont="1" applyBorder="1" applyAlignment="1">
      <alignment horizontal="left" vertical="top"/>
    </xf>
    <xf numFmtId="0" fontId="62" fillId="0" borderId="13" xfId="0" applyFont="1" applyBorder="1" applyAlignment="1">
      <alignment horizontal="left"/>
    </xf>
    <xf numFmtId="14" fontId="62" fillId="0" borderId="0" xfId="0" applyNumberFormat="1" applyFont="1" applyAlignment="1">
      <alignment horizontal="left"/>
    </xf>
    <xf numFmtId="0" fontId="62" fillId="0" borderId="14" xfId="0" applyFont="1" applyBorder="1"/>
    <xf numFmtId="176" fontId="62" fillId="0" borderId="0" xfId="0" applyNumberFormat="1" applyFont="1" applyAlignment="1">
      <alignment horizontal="left"/>
    </xf>
    <xf numFmtId="0" fontId="0" fillId="26" borderId="0" xfId="0" applyFill="1" applyAlignment="1">
      <alignment horizontal="center"/>
    </xf>
    <xf numFmtId="0" fontId="54" fillId="9" borderId="27" xfId="0" applyFont="1" applyFill="1" applyBorder="1" applyAlignment="1">
      <alignment horizontal="center" vertical="top"/>
    </xf>
    <xf numFmtId="1" fontId="55" fillId="9" borderId="79" xfId="0" applyNumberFormat="1" applyFont="1" applyFill="1" applyBorder="1" applyAlignment="1">
      <alignment horizontal="left" vertical="top"/>
    </xf>
    <xf numFmtId="1" fontId="55" fillId="9" borderId="85" xfId="0" applyNumberFormat="1" applyFont="1" applyFill="1" applyBorder="1" applyAlignment="1">
      <alignment horizontal="left" vertical="top"/>
    </xf>
    <xf numFmtId="0" fontId="0" fillId="9" borderId="16" xfId="0" applyFill="1" applyBorder="1" applyAlignment="1">
      <alignment horizontal="center"/>
    </xf>
    <xf numFmtId="0" fontId="0" fillId="15" borderId="27" xfId="0" applyFill="1" applyBorder="1" applyAlignment="1">
      <alignment horizontal="center" vertical="top"/>
    </xf>
    <xf numFmtId="1" fontId="26" fillId="15" borderId="79" xfId="0" applyNumberFormat="1" applyFont="1" applyFill="1" applyBorder="1" applyAlignment="1">
      <alignment horizontal="left" vertical="top"/>
    </xf>
    <xf numFmtId="1" fontId="26" fillId="15" borderId="128" xfId="0" applyNumberFormat="1" applyFont="1" applyFill="1" applyBorder="1" applyAlignment="1">
      <alignment horizontal="left" vertical="top"/>
    </xf>
    <xf numFmtId="0" fontId="0" fillId="15" borderId="0" xfId="0" applyFill="1" applyAlignment="1">
      <alignment horizontal="center"/>
    </xf>
    <xf numFmtId="1" fontId="26" fillId="15" borderId="31" xfId="0" applyNumberFormat="1" applyFont="1" applyFill="1" applyBorder="1" applyAlignment="1">
      <alignment horizontal="center" vertical="top"/>
    </xf>
    <xf numFmtId="1" fontId="26" fillId="15" borderId="32" xfId="0" applyNumberFormat="1" applyFont="1"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lignment horizontal="center"/>
    </xf>
    <xf numFmtId="0" fontId="0" fillId="7" borderId="119" xfId="0" applyFill="1" applyBorder="1" applyAlignment="1">
      <alignment horizontal="center" vertical="top"/>
    </xf>
    <xf numFmtId="0" fontId="0" fillId="7" borderId="99" xfId="0" applyFill="1" applyBorder="1" applyAlignment="1">
      <alignment horizontal="center" vertical="center"/>
    </xf>
    <xf numFmtId="0" fontId="0" fillId="22" borderId="45" xfId="0" applyFill="1" applyBorder="1" applyAlignment="1">
      <alignment horizontal="center" vertical="top"/>
    </xf>
    <xf numFmtId="2" fontId="0" fillId="22" borderId="104" xfId="0" applyNumberFormat="1" applyFill="1" applyBorder="1" applyAlignment="1">
      <alignment horizontal="right" vertical="top"/>
    </xf>
    <xf numFmtId="0" fontId="0" fillId="22" borderId="119" xfId="0" applyFill="1" applyBorder="1" applyAlignment="1">
      <alignment horizontal="center" vertical="top"/>
    </xf>
    <xf numFmtId="0" fontId="0" fillId="22" borderId="120" xfId="0" applyFill="1" applyBorder="1" applyAlignment="1">
      <alignment horizontal="center" vertical="top"/>
    </xf>
    <xf numFmtId="0" fontId="0" fillId="22" borderId="121" xfId="0" applyFill="1" applyBorder="1" applyAlignment="1">
      <alignment horizontal="center" vertical="top"/>
    </xf>
    <xf numFmtId="0" fontId="0" fillId="8" borderId="119" xfId="0" applyFill="1" applyBorder="1" applyAlignment="1">
      <alignment horizontal="center" vertical="top"/>
    </xf>
    <xf numFmtId="0" fontId="0" fillId="8" borderId="99" xfId="0" applyFill="1" applyBorder="1" applyAlignment="1">
      <alignment horizontal="center" vertical="center"/>
    </xf>
    <xf numFmtId="0" fontId="0" fillId="8" borderId="120" xfId="0" applyFill="1" applyBorder="1" applyAlignment="1">
      <alignment horizontal="center" vertical="top"/>
    </xf>
    <xf numFmtId="0" fontId="0" fillId="8" borderId="52" xfId="0" applyFill="1" applyBorder="1" applyAlignment="1">
      <alignment horizontal="center" vertical="center"/>
    </xf>
    <xf numFmtId="1" fontId="26" fillId="15" borderId="85" xfId="0" applyNumberFormat="1" applyFont="1" applyFill="1" applyBorder="1" applyAlignment="1">
      <alignment horizontal="left" vertical="top"/>
    </xf>
    <xf numFmtId="0" fontId="0" fillId="15" borderId="28" xfId="0" applyFill="1" applyBorder="1" applyAlignment="1">
      <alignment horizontal="center"/>
    </xf>
    <xf numFmtId="1" fontId="26" fillId="15" borderId="16" xfId="0" applyNumberFormat="1" applyFont="1" applyFill="1" applyBorder="1" applyAlignment="1">
      <alignment horizontal="center" vertical="top"/>
    </xf>
    <xf numFmtId="1" fontId="26" fillId="15" borderId="17" xfId="0" applyNumberFormat="1" applyFont="1" applyFill="1" applyBorder="1" applyAlignment="1">
      <alignment horizontal="center" vertical="top"/>
    </xf>
    <xf numFmtId="0" fontId="0" fillId="13" borderId="119" xfId="0" applyFill="1" applyBorder="1" applyAlignment="1">
      <alignment horizontal="center" vertical="top"/>
    </xf>
    <xf numFmtId="0" fontId="0" fillId="13" borderId="99" xfId="0" applyFill="1" applyBorder="1" applyAlignment="1">
      <alignment horizontal="center" vertical="center"/>
    </xf>
    <xf numFmtId="0" fontId="0" fillId="13" borderId="120" xfId="0" applyFill="1" applyBorder="1" applyAlignment="1">
      <alignment horizontal="center" vertical="top"/>
    </xf>
    <xf numFmtId="0" fontId="0" fillId="13" borderId="52" xfId="0" applyFill="1" applyBorder="1" applyAlignment="1">
      <alignment horizontal="center" vertical="center"/>
    </xf>
    <xf numFmtId="0" fontId="0" fillId="4" borderId="15" xfId="0" applyFill="1" applyBorder="1" applyAlignment="1">
      <alignment horizontal="center" vertical="top"/>
    </xf>
    <xf numFmtId="0" fontId="49" fillId="4" borderId="85" xfId="1" applyFont="1" applyFill="1" applyBorder="1" applyAlignment="1" applyProtection="1">
      <alignment vertical="top" wrapText="1"/>
    </xf>
    <xf numFmtId="0" fontId="0" fillId="4" borderId="16" xfId="0" applyFill="1" applyBorder="1" applyAlignment="1">
      <alignment horizontal="center" vertical="center"/>
    </xf>
    <xf numFmtId="0" fontId="0" fillId="4" borderId="119" xfId="0" applyFill="1" applyBorder="1" applyAlignment="1">
      <alignment horizontal="center" vertical="top"/>
    </xf>
    <xf numFmtId="0" fontId="0" fillId="4" borderId="65" xfId="0" applyFill="1" applyBorder="1" applyAlignment="1">
      <alignment vertical="top" wrapText="1"/>
    </xf>
    <xf numFmtId="0" fontId="0" fillId="4" borderId="99" xfId="0" applyFill="1" applyBorder="1" applyAlignment="1">
      <alignment horizontal="center" vertical="center"/>
    </xf>
    <xf numFmtId="0" fontId="0" fillId="4" borderId="120" xfId="0" applyFill="1" applyBorder="1" applyAlignment="1">
      <alignment horizontal="center" vertical="top"/>
    </xf>
    <xf numFmtId="0" fontId="0" fillId="4" borderId="23" xfId="0" applyFill="1" applyBorder="1" applyAlignment="1">
      <alignment vertical="top" wrapText="1"/>
    </xf>
    <xf numFmtId="0" fontId="0" fillId="4" borderId="52" xfId="0" applyFill="1" applyBorder="1" applyAlignment="1">
      <alignment horizontal="center" vertical="center"/>
    </xf>
    <xf numFmtId="0" fontId="0" fillId="4" borderId="66" xfId="0" applyFill="1" applyBorder="1" applyAlignment="1">
      <alignment horizontal="center" vertical="top"/>
    </xf>
    <xf numFmtId="0" fontId="0" fillId="4" borderId="20" xfId="0" applyFill="1" applyBorder="1" applyAlignment="1">
      <alignment vertical="top" wrapText="1"/>
    </xf>
    <xf numFmtId="0" fontId="0" fillId="4" borderId="56" xfId="0" applyFill="1" applyBorder="1" applyAlignment="1">
      <alignment horizontal="center" vertical="center"/>
    </xf>
    <xf numFmtId="0" fontId="0" fillId="4" borderId="107" xfId="0" applyFill="1" applyBorder="1" applyAlignment="1" applyProtection="1">
      <alignment horizontal="center" vertical="center"/>
      <protection locked="0"/>
    </xf>
    <xf numFmtId="0" fontId="0" fillId="4" borderId="114" xfId="0" applyFill="1" applyBorder="1" applyAlignment="1" applyProtection="1">
      <alignment horizontal="center" vertical="center"/>
      <protection locked="0"/>
    </xf>
    <xf numFmtId="0" fontId="0" fillId="4" borderId="106" xfId="0" applyFill="1" applyBorder="1" applyAlignment="1" applyProtection="1">
      <alignment horizontal="center" vertical="center"/>
      <protection locked="0"/>
    </xf>
    <xf numFmtId="0" fontId="0" fillId="4" borderId="112" xfId="0" applyFill="1" applyBorder="1" applyAlignment="1" applyProtection="1">
      <alignment horizontal="center" vertical="center"/>
      <protection locked="0"/>
    </xf>
    <xf numFmtId="0" fontId="0" fillId="4" borderId="108" xfId="0" applyFill="1" applyBorder="1" applyAlignment="1" applyProtection="1">
      <alignment horizontal="center" vertical="center"/>
      <protection locked="0"/>
    </xf>
    <xf numFmtId="0" fontId="0" fillId="4" borderId="113" xfId="0" applyFill="1" applyBorder="1" applyAlignment="1" applyProtection="1">
      <alignment horizontal="center" vertical="center"/>
      <protection locked="0"/>
    </xf>
    <xf numFmtId="0" fontId="0" fillId="9" borderId="28" xfId="0" applyFill="1" applyBorder="1" applyAlignment="1">
      <alignment horizontal="center"/>
    </xf>
    <xf numFmtId="1" fontId="55" fillId="9" borderId="16" xfId="0" applyNumberFormat="1" applyFont="1" applyFill="1" applyBorder="1" applyAlignment="1">
      <alignment horizontal="left" vertical="top"/>
    </xf>
    <xf numFmtId="1" fontId="55" fillId="9" borderId="17" xfId="0" applyNumberFormat="1" applyFont="1" applyFill="1" applyBorder="1" applyAlignment="1">
      <alignment horizontal="left" vertical="top"/>
    </xf>
    <xf numFmtId="0" fontId="0" fillId="8" borderId="121" xfId="0" applyFill="1" applyBorder="1" applyAlignment="1">
      <alignment horizontal="center" vertical="top"/>
    </xf>
    <xf numFmtId="0" fontId="0" fillId="8" borderId="105" xfId="0" applyFill="1" applyBorder="1" applyAlignment="1">
      <alignment horizontal="center" vertical="center"/>
    </xf>
    <xf numFmtId="0" fontId="0" fillId="7" borderId="120" xfId="0" applyFill="1" applyBorder="1" applyAlignment="1">
      <alignment horizontal="center" vertical="top"/>
    </xf>
    <xf numFmtId="0" fontId="0" fillId="7" borderId="52" xfId="0" applyFill="1" applyBorder="1" applyAlignment="1">
      <alignment horizontal="center" vertical="center"/>
    </xf>
    <xf numFmtId="0" fontId="0" fillId="5" borderId="120" xfId="0" applyFill="1" applyBorder="1" applyAlignment="1">
      <alignment horizontal="center" vertical="top"/>
    </xf>
    <xf numFmtId="0" fontId="0" fillId="5" borderId="52" xfId="0" applyFill="1" applyBorder="1" applyAlignment="1">
      <alignment horizontal="center" vertical="center"/>
    </xf>
    <xf numFmtId="0" fontId="0" fillId="3" borderId="16" xfId="0" applyFill="1" applyBorder="1" applyAlignment="1">
      <alignment horizontal="center" vertical="center"/>
    </xf>
    <xf numFmtId="0" fontId="0" fillId="5" borderId="119" xfId="0" applyFill="1" applyBorder="1" applyAlignment="1">
      <alignment horizontal="center" vertical="top"/>
    </xf>
    <xf numFmtId="0" fontId="0" fillId="5" borderId="99" xfId="0" applyFill="1" applyBorder="1" applyAlignment="1">
      <alignment horizontal="center" vertical="center"/>
    </xf>
    <xf numFmtId="0" fontId="0" fillId="4" borderId="122" xfId="0" applyFill="1" applyBorder="1" applyAlignment="1">
      <alignment horizontal="center" vertical="top"/>
    </xf>
    <xf numFmtId="2" fontId="0" fillId="4" borderId="125" xfId="0" applyNumberFormat="1" applyFill="1" applyBorder="1" applyAlignment="1">
      <alignment horizontal="left" vertical="top"/>
    </xf>
    <xf numFmtId="0" fontId="0" fillId="4" borderId="116" xfId="0" applyFill="1" applyBorder="1" applyAlignment="1">
      <alignment vertical="top" wrapText="1"/>
    </xf>
    <xf numFmtId="0" fontId="0" fillId="4" borderId="98" xfId="0" applyFill="1" applyBorder="1" applyAlignment="1">
      <alignment horizontal="center" vertical="center"/>
    </xf>
    <xf numFmtId="0" fontId="0" fillId="4" borderId="123" xfId="0" applyFill="1" applyBorder="1" applyAlignment="1">
      <alignment horizontal="center" vertical="top"/>
    </xf>
    <xf numFmtId="2" fontId="0" fillId="4" borderId="126" xfId="0" applyNumberFormat="1" applyFill="1" applyBorder="1" applyAlignment="1">
      <alignment horizontal="left" vertical="top"/>
    </xf>
    <xf numFmtId="0" fontId="0" fillId="4" borderId="117" xfId="0" applyFill="1" applyBorder="1" applyAlignment="1">
      <alignment vertical="top" wrapText="1"/>
    </xf>
    <xf numFmtId="0" fontId="0" fillId="4" borderId="100" xfId="0" applyFill="1" applyBorder="1" applyAlignment="1">
      <alignment horizontal="center" vertical="center"/>
    </xf>
    <xf numFmtId="0" fontId="0" fillId="4" borderId="124" xfId="0" applyFill="1" applyBorder="1" applyAlignment="1">
      <alignment horizontal="center" vertical="top"/>
    </xf>
    <xf numFmtId="2" fontId="0" fillId="4" borderId="127" xfId="0" applyNumberFormat="1" applyFill="1" applyBorder="1" applyAlignment="1">
      <alignment horizontal="left" vertical="top"/>
    </xf>
    <xf numFmtId="0" fontId="0" fillId="4" borderId="118" xfId="0" applyFill="1" applyBorder="1" applyAlignment="1">
      <alignment vertical="top" wrapText="1"/>
    </xf>
    <xf numFmtId="0" fontId="0" fillId="4" borderId="101" xfId="0" applyFill="1" applyBorder="1" applyAlignment="1">
      <alignment horizontal="center" vertical="center"/>
    </xf>
    <xf numFmtId="0" fontId="0" fillId="22" borderId="45" xfId="0" applyFill="1" applyBorder="1" applyAlignment="1">
      <alignment horizontal="center" vertical="top" wrapText="1"/>
    </xf>
    <xf numFmtId="0" fontId="0" fillId="4" borderId="45" xfId="0" applyFill="1" applyBorder="1" applyAlignment="1">
      <alignment horizontal="center" vertical="top"/>
    </xf>
    <xf numFmtId="0" fontId="0" fillId="4" borderId="121" xfId="0" applyFill="1" applyBorder="1" applyAlignment="1">
      <alignment horizontal="center" vertical="top"/>
    </xf>
    <xf numFmtId="1" fontId="26" fillId="15" borderId="85" xfId="0" applyNumberFormat="1" applyFont="1" applyFill="1" applyBorder="1" applyAlignment="1">
      <alignment horizontal="left" vertical="top" wrapText="1"/>
    </xf>
    <xf numFmtId="0" fontId="0" fillId="4" borderId="83" xfId="0" applyFill="1" applyBorder="1" applyAlignment="1">
      <alignment vertical="top" wrapText="1"/>
    </xf>
    <xf numFmtId="0" fontId="0" fillId="4" borderId="74" xfId="0" applyFill="1" applyBorder="1" applyAlignment="1">
      <alignment vertical="top" wrapText="1"/>
    </xf>
    <xf numFmtId="0" fontId="0" fillId="4" borderId="52" xfId="0" applyFill="1" applyBorder="1" applyAlignment="1">
      <alignment vertical="top" wrapText="1"/>
    </xf>
    <xf numFmtId="0" fontId="0" fillId="4" borderId="102" xfId="0" applyFill="1" applyBorder="1" applyAlignment="1">
      <alignment vertical="top" wrapText="1"/>
    </xf>
    <xf numFmtId="0" fontId="0" fillId="4" borderId="56" xfId="0" applyFill="1" applyBorder="1" applyAlignment="1">
      <alignment vertical="top" wrapText="1"/>
    </xf>
    <xf numFmtId="0" fontId="0" fillId="4" borderId="75" xfId="0" applyFill="1" applyBorder="1" applyAlignment="1">
      <alignment vertical="top" wrapText="1"/>
    </xf>
    <xf numFmtId="0" fontId="0" fillId="15" borderId="28" xfId="0" applyFill="1" applyBorder="1" applyAlignment="1">
      <alignment horizontal="center" vertical="center"/>
    </xf>
    <xf numFmtId="0" fontId="0" fillId="4" borderId="30" xfId="0" applyFill="1" applyBorder="1" applyAlignment="1">
      <alignment horizontal="center" vertical="top"/>
    </xf>
    <xf numFmtId="0" fontId="61" fillId="27" borderId="0" xfId="0" applyFont="1" applyFill="1"/>
    <xf numFmtId="0" fontId="70" fillId="27" borderId="0" xfId="0" applyFont="1" applyFill="1"/>
    <xf numFmtId="0" fontId="74" fillId="0" borderId="0" xfId="0" applyFont="1"/>
    <xf numFmtId="0" fontId="29" fillId="11" borderId="136" xfId="0" applyFont="1" applyFill="1" applyBorder="1" applyAlignment="1" applyProtection="1">
      <alignment horizontal="center" vertical="center"/>
      <protection locked="0"/>
    </xf>
    <xf numFmtId="0" fontId="25" fillId="11" borderId="136" xfId="0" applyFont="1" applyFill="1" applyBorder="1" applyAlignment="1" applyProtection="1">
      <alignment horizontal="center" vertical="center"/>
      <protection locked="0"/>
    </xf>
    <xf numFmtId="0" fontId="72" fillId="0" borderId="133" xfId="2" applyFont="1" applyBorder="1"/>
    <xf numFmtId="0" fontId="72" fillId="0" borderId="134" xfId="2" applyFont="1" applyBorder="1"/>
    <xf numFmtId="0" fontId="44" fillId="0" borderId="134" xfId="0" applyFont="1" applyBorder="1"/>
    <xf numFmtId="0" fontId="44" fillId="0" borderId="134" xfId="2" applyFont="1" applyBorder="1"/>
    <xf numFmtId="0" fontId="44" fillId="0" borderId="134" xfId="0" applyFont="1" applyBorder="1" applyAlignment="1">
      <alignment vertical="top" readingOrder="1"/>
    </xf>
    <xf numFmtId="0" fontId="72" fillId="0" borderId="0" xfId="2" applyFont="1"/>
    <xf numFmtId="0" fontId="72" fillId="0" borderId="135" xfId="2" applyFont="1" applyBorder="1"/>
    <xf numFmtId="0" fontId="73" fillId="0" borderId="133" xfId="2" applyFont="1" applyBorder="1"/>
    <xf numFmtId="0" fontId="73" fillId="0" borderId="134" xfId="2" applyFont="1" applyBorder="1"/>
    <xf numFmtId="0" fontId="73" fillId="0" borderId="134" xfId="0" applyFont="1" applyBorder="1"/>
    <xf numFmtId="0" fontId="44" fillId="0" borderId="133" xfId="0" applyFont="1" applyBorder="1"/>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50" xfId="0" applyFont="1" applyBorder="1" applyAlignment="1">
      <alignment horizontal="left" vertical="center"/>
    </xf>
    <xf numFmtId="14" fontId="29" fillId="11" borderId="2" xfId="0" applyNumberFormat="1" applyFont="1" applyFill="1" applyBorder="1" applyAlignment="1" applyProtection="1">
      <alignment horizontal="left" vertical="center"/>
      <protection locked="0"/>
    </xf>
    <xf numFmtId="164" fontId="18" fillId="0" borderId="34" xfId="0" applyNumberFormat="1" applyFont="1" applyBorder="1" applyAlignment="1">
      <alignment horizontal="left" vertical="center"/>
    </xf>
    <xf numFmtId="164" fontId="18" fillId="0" borderId="35" xfId="0" applyNumberFormat="1" applyFont="1" applyBorder="1" applyAlignment="1">
      <alignment horizontal="left" vertical="center"/>
    </xf>
    <xf numFmtId="14" fontId="29" fillId="11" borderId="5" xfId="0" applyNumberFormat="1" applyFont="1" applyFill="1" applyBorder="1" applyAlignment="1">
      <alignment horizontal="left" vertical="center"/>
    </xf>
    <xf numFmtId="0" fontId="18" fillId="0" borderId="6" xfId="0" applyFont="1" applyBorder="1" applyAlignment="1">
      <alignment horizontal="left" vertical="center"/>
    </xf>
    <xf numFmtId="14" fontId="18" fillId="11" borderId="2" xfId="0" applyNumberFormat="1" applyFont="1" applyFill="1" applyBorder="1" applyAlignment="1" applyProtection="1">
      <alignment horizontal="left" vertical="center"/>
      <protection locked="0"/>
    </xf>
    <xf numFmtId="164" fontId="18" fillId="0" borderId="47" xfId="0" applyNumberFormat="1" applyFont="1" applyBorder="1" applyAlignment="1">
      <alignment horizontal="left" vertical="center"/>
    </xf>
    <xf numFmtId="14" fontId="17" fillId="11" borderId="5" xfId="0" applyNumberFormat="1" applyFont="1" applyFill="1" applyBorder="1" applyAlignment="1" applyProtection="1">
      <alignment horizontal="left" vertical="center"/>
      <protection locked="0"/>
    </xf>
    <xf numFmtId="0" fontId="18" fillId="0" borderId="141" xfId="0" applyFont="1" applyBorder="1" applyAlignment="1">
      <alignment horizontal="center" vertical="center"/>
    </xf>
    <xf numFmtId="0" fontId="18" fillId="0" borderId="137" xfId="0" applyFont="1" applyBorder="1" applyAlignment="1">
      <alignment horizontal="left" vertical="center"/>
    </xf>
    <xf numFmtId="0" fontId="18" fillId="0" borderId="141" xfId="0" applyFont="1" applyBorder="1" applyAlignment="1">
      <alignment horizontal="left" vertical="center"/>
    </xf>
    <xf numFmtId="14" fontId="18" fillId="0" borderId="11" xfId="0" applyNumberFormat="1" applyFont="1" applyBorder="1" applyAlignment="1">
      <alignment horizontal="left" vertical="center"/>
    </xf>
    <xf numFmtId="164" fontId="18" fillId="0" borderId="141" xfId="0" applyNumberFormat="1" applyFont="1" applyBorder="1" applyAlignment="1">
      <alignment vertical="center"/>
    </xf>
    <xf numFmtId="14" fontId="18" fillId="0" borderId="142" xfId="0" applyNumberFormat="1" applyFont="1" applyBorder="1" applyAlignment="1">
      <alignment horizontal="left" vertical="center"/>
    </xf>
    <xf numFmtId="164" fontId="18" fillId="0" borderId="139" xfId="0" applyNumberFormat="1" applyFont="1" applyBorder="1" applyAlignment="1">
      <alignment vertical="center"/>
    </xf>
    <xf numFmtId="0" fontId="37" fillId="0" borderId="45" xfId="0" applyFont="1" applyBorder="1" applyProtection="1">
      <protection locked="0"/>
    </xf>
    <xf numFmtId="0" fontId="25" fillId="0" borderId="45" xfId="0" applyFont="1" applyBorder="1" applyProtection="1">
      <protection locked="0"/>
    </xf>
    <xf numFmtId="0" fontId="36" fillId="0" borderId="27" xfId="0" applyFont="1" applyBorder="1" applyAlignment="1" applyProtection="1">
      <alignment vertical="center"/>
      <protection locked="0"/>
    </xf>
    <xf numFmtId="0" fontId="15" fillId="11" borderId="5" xfId="0" applyFont="1" applyFill="1" applyBorder="1" applyAlignment="1" applyProtection="1">
      <alignment horizontal="left" vertical="center"/>
      <protection locked="0"/>
    </xf>
    <xf numFmtId="0" fontId="18" fillId="11" borderId="12" xfId="0" applyFont="1" applyFill="1" applyBorder="1" applyAlignment="1" applyProtection="1">
      <alignment vertical="center"/>
      <protection locked="0"/>
    </xf>
    <xf numFmtId="0" fontId="17" fillId="11" borderId="138" xfId="0" applyFont="1" applyFill="1" applyBorder="1" applyAlignment="1">
      <alignment vertical="center"/>
    </xf>
    <xf numFmtId="0" fontId="0" fillId="8" borderId="146" xfId="0" applyFill="1" applyBorder="1" applyAlignment="1" applyProtection="1">
      <alignment horizontal="center" vertical="center"/>
      <protection locked="0"/>
    </xf>
    <xf numFmtId="0" fontId="0" fillId="0" borderId="0" xfId="0" applyAlignment="1">
      <alignment horizontal="left" vertical="center"/>
    </xf>
    <xf numFmtId="0" fontId="0" fillId="0" borderId="147" xfId="0" applyBorder="1" applyAlignment="1">
      <alignment horizontal="left" vertical="center"/>
    </xf>
    <xf numFmtId="0" fontId="0" fillId="0" borderId="0" xfId="0" applyAlignment="1">
      <alignment horizontal="left" vertical="top"/>
    </xf>
    <xf numFmtId="0" fontId="0" fillId="0" borderId="152" xfId="0" applyBorder="1" applyAlignment="1">
      <alignment horizontal="left" vertical="center"/>
    </xf>
    <xf numFmtId="0" fontId="0" fillId="0" borderId="153" xfId="0" applyBorder="1" applyAlignment="1">
      <alignment horizontal="left" vertical="top"/>
    </xf>
    <xf numFmtId="0" fontId="0" fillId="0" borderId="154"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14" borderId="158" xfId="0" applyFill="1" applyBorder="1"/>
    <xf numFmtId="0" fontId="0" fillId="0" borderId="157" xfId="0" applyBorder="1"/>
    <xf numFmtId="0" fontId="80" fillId="0" borderId="0" xfId="0" applyFont="1" applyAlignment="1">
      <alignment horizontal="left" vertical="top"/>
    </xf>
    <xf numFmtId="0" fontId="0" fillId="29" borderId="137" xfId="0" applyFill="1" applyBorder="1" applyAlignment="1">
      <alignment horizontal="left" vertical="top" wrapText="1"/>
    </xf>
    <xf numFmtId="0" fontId="0" fillId="0" borderId="159" xfId="0" applyBorder="1"/>
    <xf numFmtId="0" fontId="0" fillId="0" borderId="138" xfId="0" applyBorder="1"/>
    <xf numFmtId="0" fontId="0" fillId="29" borderId="137" xfId="0" applyFill="1" applyBorder="1" applyAlignment="1" applyProtection="1">
      <alignment vertical="top" wrapText="1"/>
      <protection locked="0"/>
    </xf>
    <xf numFmtId="0" fontId="0" fillId="0" borderId="159" xfId="0" applyBorder="1" applyAlignment="1" applyProtection="1">
      <alignment vertical="top" wrapText="1"/>
      <protection locked="0"/>
    </xf>
    <xf numFmtId="0" fontId="0" fillId="0" borderId="138" xfId="0" applyBorder="1" applyAlignment="1" applyProtection="1">
      <alignment vertical="top" wrapText="1"/>
      <protection locked="0"/>
    </xf>
    <xf numFmtId="0" fontId="0" fillId="5" borderId="0" xfId="0" applyFill="1" applyAlignment="1">
      <alignment horizontal="center" vertical="top"/>
    </xf>
    <xf numFmtId="0" fontId="58" fillId="22" borderId="24" xfId="0" applyFont="1" applyFill="1" applyBorder="1" applyAlignment="1">
      <alignment horizontal="center" vertical="center"/>
    </xf>
    <xf numFmtId="0" fontId="12" fillId="0" borderId="1" xfId="0" applyFont="1" applyBorder="1" applyAlignment="1">
      <alignment vertical="center" wrapText="1"/>
    </xf>
    <xf numFmtId="0" fontId="12" fillId="0" borderId="4" xfId="0" applyFont="1" applyBorder="1" applyAlignment="1">
      <alignment vertical="center" wrapText="1"/>
    </xf>
    <xf numFmtId="0" fontId="11" fillId="0" borderId="4" xfId="0" applyFont="1" applyBorder="1" applyAlignment="1">
      <alignment horizontal="left" vertical="center" wrapText="1"/>
    </xf>
    <xf numFmtId="0" fontId="33" fillId="0" borderId="0" xfId="0" applyFont="1"/>
    <xf numFmtId="0" fontId="81" fillId="0" borderId="0" xfId="0" applyFont="1" applyAlignment="1">
      <alignment vertical="center" wrapText="1"/>
    </xf>
    <xf numFmtId="0" fontId="83" fillId="0" borderId="0" xfId="0" applyFont="1"/>
    <xf numFmtId="0" fontId="84" fillId="0" borderId="0" xfId="0" applyFont="1"/>
    <xf numFmtId="0" fontId="84" fillId="0" borderId="0" xfId="0" applyFont="1" applyAlignment="1">
      <alignment vertical="center"/>
    </xf>
    <xf numFmtId="0" fontId="10" fillId="0" borderId="143" xfId="0" applyFont="1" applyBorder="1" applyAlignment="1">
      <alignment vertical="center" wrapText="1"/>
    </xf>
    <xf numFmtId="0" fontId="10" fillId="0" borderId="4" xfId="0" applyFont="1" applyBorder="1" applyAlignment="1">
      <alignment horizontal="left" vertical="center" wrapText="1"/>
    </xf>
    <xf numFmtId="0" fontId="81" fillId="0" borderId="0" xfId="0" applyFont="1"/>
    <xf numFmtId="0" fontId="10" fillId="0" borderId="1" xfId="0" applyFont="1" applyBorder="1" applyAlignment="1">
      <alignment vertical="center"/>
    </xf>
    <xf numFmtId="0" fontId="81" fillId="0" borderId="0" xfId="0" applyFont="1" applyAlignment="1">
      <alignment vertical="center"/>
    </xf>
    <xf numFmtId="0" fontId="8" fillId="11" borderId="10" xfId="0" applyFont="1" applyFill="1" applyBorder="1" applyAlignment="1" applyProtection="1">
      <alignment vertical="center"/>
      <protection locked="0"/>
    </xf>
    <xf numFmtId="0" fontId="8" fillId="0" borderId="5" xfId="0" applyFont="1" applyBorder="1" applyAlignment="1">
      <alignment horizontal="left" vertical="center"/>
    </xf>
    <xf numFmtId="0" fontId="8" fillId="0" borderId="4" xfId="0" applyFont="1" applyBorder="1" applyAlignment="1">
      <alignment horizontal="left" vertical="center" wrapText="1"/>
    </xf>
    <xf numFmtId="0" fontId="82" fillId="0" borderId="0" xfId="0" applyFont="1"/>
    <xf numFmtId="0" fontId="86" fillId="0" borderId="0" xfId="0" applyFont="1" applyAlignment="1">
      <alignment vertical="center"/>
    </xf>
    <xf numFmtId="0" fontId="34" fillId="0" borderId="0" xfId="0" applyFont="1"/>
    <xf numFmtId="0" fontId="0" fillId="7" borderId="156" xfId="0" applyFill="1" applyBorder="1" applyAlignment="1" applyProtection="1">
      <alignment horizontal="center" vertical="top"/>
      <protection locked="0"/>
    </xf>
    <xf numFmtId="0" fontId="0" fillId="7" borderId="156" xfId="0" applyFill="1" applyBorder="1" applyAlignment="1">
      <alignment horizontal="center" vertical="top"/>
    </xf>
    <xf numFmtId="0" fontId="0" fillId="7" borderId="156" xfId="0" applyFill="1" applyBorder="1" applyAlignment="1">
      <alignment horizontal="center"/>
    </xf>
    <xf numFmtId="0" fontId="0" fillId="7" borderId="156" xfId="0" applyFill="1" applyBorder="1" applyAlignment="1">
      <alignment horizontal="center" wrapText="1"/>
    </xf>
    <xf numFmtId="0" fontId="87" fillId="0" borderId="0" xfId="0" applyFont="1" applyAlignment="1">
      <alignment vertical="top" wrapText="1"/>
    </xf>
    <xf numFmtId="0" fontId="0" fillId="9" borderId="81" xfId="0" applyFill="1" applyBorder="1" applyAlignment="1">
      <alignment horizontal="center" vertical="top"/>
    </xf>
    <xf numFmtId="0" fontId="88" fillId="0" borderId="0" xfId="0" applyFont="1" applyAlignment="1">
      <alignment vertical="top" wrapText="1"/>
    </xf>
    <xf numFmtId="0" fontId="7" fillId="0" borderId="4" xfId="0" applyFont="1" applyBorder="1" applyAlignment="1">
      <alignment horizontal="left" vertical="center" wrapText="1"/>
    </xf>
    <xf numFmtId="0" fontId="7" fillId="0" borderId="0" xfId="0" applyFont="1"/>
    <xf numFmtId="0" fontId="10" fillId="0" borderId="164" xfId="0" applyFont="1" applyBorder="1" applyAlignment="1">
      <alignment vertical="center"/>
    </xf>
    <xf numFmtId="14" fontId="10" fillId="11" borderId="165" xfId="0" applyNumberFormat="1" applyFont="1" applyFill="1" applyBorder="1" applyAlignment="1" applyProtection="1">
      <alignment horizontal="center" vertical="center"/>
      <protection locked="0"/>
    </xf>
    <xf numFmtId="0" fontId="10" fillId="0" borderId="167" xfId="0" applyFont="1" applyBorder="1" applyAlignment="1">
      <alignment vertical="center"/>
    </xf>
    <xf numFmtId="14" fontId="10" fillId="11" borderId="168" xfId="0" applyNumberFormat="1" applyFont="1" applyFill="1" applyBorder="1" applyAlignment="1" applyProtection="1">
      <alignment horizontal="center" vertical="center"/>
      <protection locked="0"/>
    </xf>
    <xf numFmtId="0" fontId="6" fillId="0" borderId="0" xfId="0" applyFont="1"/>
    <xf numFmtId="0" fontId="63" fillId="0" borderId="0" xfId="0" applyFont="1" applyAlignment="1">
      <alignment horizontal="left" vertical="center"/>
    </xf>
    <xf numFmtId="0" fontId="24" fillId="0" borderId="164" xfId="0" applyFont="1" applyBorder="1"/>
    <xf numFmtId="14" fontId="24" fillId="11" borderId="165" xfId="0" applyNumberFormat="1" applyFont="1" applyFill="1" applyBorder="1" applyAlignment="1" applyProtection="1">
      <alignment horizontal="center" vertical="center"/>
      <protection locked="0"/>
    </xf>
    <xf numFmtId="0" fontId="24" fillId="0" borderId="167" xfId="0" applyFont="1" applyBorder="1"/>
    <xf numFmtId="14" fontId="24" fillId="11" borderId="168" xfId="0" applyNumberFormat="1" applyFont="1" applyFill="1" applyBorder="1" applyAlignment="1" applyProtection="1">
      <alignment horizontal="center" vertical="center"/>
      <protection locked="0"/>
    </xf>
    <xf numFmtId="0" fontId="25" fillId="6" borderId="130" xfId="0" applyFont="1" applyFill="1" applyBorder="1" applyAlignment="1" applyProtection="1">
      <alignment horizontal="center" vertical="center"/>
      <protection locked="0"/>
    </xf>
    <xf numFmtId="0" fontId="89" fillId="0" borderId="0" xfId="0" applyFont="1"/>
    <xf numFmtId="0" fontId="0" fillId="4" borderId="171" xfId="0" applyFill="1" applyBorder="1" applyAlignment="1">
      <alignment vertical="top" wrapText="1"/>
    </xf>
    <xf numFmtId="0" fontId="0" fillId="4" borderId="88" xfId="0" applyFill="1" applyBorder="1" applyAlignment="1">
      <alignment vertical="top" wrapText="1"/>
    </xf>
    <xf numFmtId="0" fontId="0" fillId="4" borderId="91" xfId="0" applyFill="1" applyBorder="1" applyAlignment="1">
      <alignment vertical="top" wrapText="1"/>
    </xf>
    <xf numFmtId="0" fontId="0" fillId="4" borderId="170" xfId="0" applyFill="1" applyBorder="1" applyAlignment="1">
      <alignment horizontal="center" vertical="top"/>
    </xf>
    <xf numFmtId="2" fontId="0" fillId="4" borderId="171" xfId="0" applyNumberFormat="1" applyFill="1" applyBorder="1" applyAlignment="1">
      <alignment horizontal="left" vertical="top"/>
    </xf>
    <xf numFmtId="0" fontId="0" fillId="4" borderId="172" xfId="0" applyFill="1" applyBorder="1" applyAlignment="1">
      <alignment horizontal="center" vertical="center"/>
    </xf>
    <xf numFmtId="0" fontId="0" fillId="4" borderId="173" xfId="0" applyFill="1" applyBorder="1" applyAlignment="1" applyProtection="1">
      <alignment horizontal="center" vertical="center"/>
      <protection locked="0"/>
    </xf>
    <xf numFmtId="0" fontId="0" fillId="4" borderId="174" xfId="0" applyFill="1" applyBorder="1" applyAlignment="1" applyProtection="1">
      <alignment horizontal="center" vertical="center"/>
      <protection locked="0"/>
    </xf>
    <xf numFmtId="0" fontId="0" fillId="4" borderId="175" xfId="0" applyFill="1" applyBorder="1" applyAlignment="1" applyProtection="1">
      <alignment horizontal="center" vertical="center"/>
      <protection locked="0"/>
    </xf>
    <xf numFmtId="0" fontId="0" fillId="4" borderId="176" xfId="0" applyFill="1" applyBorder="1" applyAlignment="1" applyProtection="1">
      <alignment horizontal="center" vertical="center"/>
      <protection locked="0"/>
    </xf>
    <xf numFmtId="0" fontId="0" fillId="4" borderId="177" xfId="0" applyFill="1" applyBorder="1" applyAlignment="1" applyProtection="1">
      <alignment horizontal="center" vertical="center"/>
      <protection locked="0"/>
    </xf>
    <xf numFmtId="0" fontId="0" fillId="4" borderId="178" xfId="0" applyFill="1" applyBorder="1" applyAlignment="1" applyProtection="1">
      <alignment horizontal="center" vertical="center"/>
      <protection locked="0"/>
    </xf>
    <xf numFmtId="0" fontId="0" fillId="4" borderId="26" xfId="0" applyFill="1" applyBorder="1" applyAlignment="1">
      <alignment horizontal="center" vertical="top"/>
    </xf>
    <xf numFmtId="2" fontId="0" fillId="4" borderId="179" xfId="0" applyNumberFormat="1" applyFill="1" applyBorder="1" applyAlignment="1">
      <alignment horizontal="left" vertical="top"/>
    </xf>
    <xf numFmtId="0" fontId="0" fillId="4" borderId="109" xfId="0" applyFill="1" applyBorder="1" applyAlignment="1" applyProtection="1">
      <alignment horizontal="center" vertical="center"/>
      <protection locked="0"/>
    </xf>
    <xf numFmtId="0" fontId="0" fillId="4" borderId="180" xfId="0" applyFill="1" applyBorder="1" applyAlignment="1" applyProtection="1">
      <alignment horizontal="center" vertical="center"/>
      <protection locked="0"/>
    </xf>
    <xf numFmtId="0" fontId="0" fillId="4" borderId="27" xfId="0" applyFill="1" applyBorder="1" applyAlignment="1">
      <alignment horizontal="center" vertical="top"/>
    </xf>
    <xf numFmtId="0" fontId="0" fillId="4" borderId="179" xfId="0" applyFill="1" applyBorder="1" applyAlignment="1">
      <alignment vertical="top" wrapText="1"/>
    </xf>
    <xf numFmtId="0" fontId="0" fillId="4" borderId="83" xfId="0" applyFill="1" applyBorder="1" applyAlignment="1">
      <alignment horizontal="center" vertical="center"/>
    </xf>
    <xf numFmtId="0" fontId="0" fillId="4" borderId="146" xfId="0" applyFill="1" applyBorder="1" applyAlignment="1" applyProtection="1">
      <alignment horizontal="center" vertical="center"/>
      <protection locked="0"/>
    </xf>
    <xf numFmtId="0" fontId="0" fillId="4" borderId="181" xfId="0" applyFill="1" applyBorder="1" applyAlignment="1">
      <alignment horizontal="center" vertical="top"/>
    </xf>
    <xf numFmtId="2" fontId="0" fillId="4" borderId="182" xfId="0" applyNumberFormat="1" applyFill="1" applyBorder="1" applyAlignment="1">
      <alignment horizontal="left" vertical="top"/>
    </xf>
    <xf numFmtId="0" fontId="0" fillId="4" borderId="183" xfId="0" applyFill="1" applyBorder="1" applyAlignment="1">
      <alignment vertical="top" wrapText="1"/>
    </xf>
    <xf numFmtId="14" fontId="5" fillId="11" borderId="2" xfId="0" applyNumberFormat="1" applyFont="1" applyFill="1" applyBorder="1" applyAlignment="1" applyProtection="1">
      <alignment horizontal="center" vertical="center"/>
      <protection locked="0"/>
    </xf>
    <xf numFmtId="0" fontId="49" fillId="12" borderId="0" xfId="1" applyFont="1" applyFill="1" applyBorder="1" applyAlignment="1">
      <alignment vertical="top" wrapText="1"/>
    </xf>
    <xf numFmtId="0" fontId="90" fillId="0" borderId="0" xfId="0" applyFont="1"/>
    <xf numFmtId="0" fontId="0" fillId="4" borderId="76" xfId="0" applyFill="1" applyBorder="1" applyAlignment="1" applyProtection="1">
      <alignment horizontal="center" vertical="center"/>
      <protection locked="0"/>
    </xf>
    <xf numFmtId="0" fontId="0" fillId="4" borderId="185" xfId="0" applyFill="1" applyBorder="1" applyAlignment="1" applyProtection="1">
      <alignment horizontal="center" vertical="center"/>
      <protection locked="0"/>
    </xf>
    <xf numFmtId="0" fontId="0" fillId="8" borderId="188" xfId="0" applyFill="1" applyBorder="1" applyAlignment="1" applyProtection="1">
      <alignment horizontal="center" vertical="center"/>
      <protection locked="0"/>
    </xf>
    <xf numFmtId="0" fontId="58" fillId="22" borderId="76" xfId="0" applyFont="1" applyFill="1" applyBorder="1" applyAlignment="1" applyProtection="1">
      <alignment horizontal="center" vertical="center" wrapText="1"/>
      <protection locked="0"/>
    </xf>
    <xf numFmtId="0" fontId="92" fillId="0" borderId="0" xfId="0" applyFont="1" applyAlignment="1">
      <alignment horizontal="center" vertical="center" wrapText="1"/>
    </xf>
    <xf numFmtId="0" fontId="91" fillId="9" borderId="29" xfId="0" applyFont="1" applyFill="1" applyBorder="1" applyAlignment="1" applyProtection="1">
      <alignment horizontal="left" vertical="center"/>
      <protection locked="0"/>
    </xf>
    <xf numFmtId="0" fontId="0" fillId="3" borderId="17" xfId="0" applyFill="1" applyBorder="1" applyAlignment="1" applyProtection="1">
      <alignment horizontal="left" vertical="top" wrapText="1"/>
      <protection locked="0"/>
    </xf>
    <xf numFmtId="0" fontId="0" fillId="8" borderId="24" xfId="0" applyFill="1" applyBorder="1" applyAlignment="1" applyProtection="1">
      <alignment horizontal="center" vertical="center"/>
      <protection locked="0"/>
    </xf>
    <xf numFmtId="0" fontId="56" fillId="9" borderId="128" xfId="1" applyFont="1" applyFill="1" applyBorder="1" applyAlignment="1">
      <alignment vertical="top" wrapText="1"/>
    </xf>
    <xf numFmtId="0" fontId="0" fillId="9" borderId="32" xfId="0" applyFill="1" applyBorder="1" applyAlignment="1">
      <alignment horizontal="center"/>
    </xf>
    <xf numFmtId="0" fontId="0" fillId="19" borderId="190" xfId="0" applyFill="1" applyBorder="1" applyAlignment="1" applyProtection="1">
      <alignment horizontal="center"/>
      <protection locked="0"/>
    </xf>
    <xf numFmtId="0" fontId="56" fillId="16" borderId="128" xfId="1" applyFont="1" applyFill="1" applyBorder="1" applyAlignment="1">
      <alignment vertical="top" wrapText="1"/>
    </xf>
    <xf numFmtId="0" fontId="0" fillId="16" borderId="32" xfId="0" applyFill="1" applyBorder="1" applyAlignment="1">
      <alignment horizontal="center"/>
    </xf>
    <xf numFmtId="0" fontId="0" fillId="4" borderId="191" xfId="0" applyFill="1" applyBorder="1" applyAlignment="1" applyProtection="1">
      <alignment horizontal="center" vertical="center"/>
      <protection locked="0"/>
    </xf>
    <xf numFmtId="0" fontId="0" fillId="3" borderId="29" xfId="0" applyFill="1" applyBorder="1" applyAlignment="1" applyProtection="1">
      <alignment horizontal="left" vertical="top" wrapText="1"/>
      <protection locked="0"/>
    </xf>
    <xf numFmtId="0" fontId="92" fillId="12" borderId="17" xfId="0" applyFont="1" applyFill="1" applyBorder="1" applyAlignment="1" applyProtection="1">
      <alignment vertical="center" wrapText="1"/>
      <protection locked="0"/>
    </xf>
    <xf numFmtId="0" fontId="91" fillId="9" borderId="187" xfId="0" applyFont="1" applyFill="1" applyBorder="1" applyAlignment="1">
      <alignment horizontal="left" vertical="center"/>
    </xf>
    <xf numFmtId="1" fontId="26" fillId="12" borderId="85" xfId="0" applyNumberFormat="1" applyFont="1" applyFill="1" applyBorder="1" applyAlignment="1">
      <alignment horizontal="left" vertical="top"/>
    </xf>
    <xf numFmtId="0" fontId="92" fillId="12" borderId="186" xfId="0" applyFont="1" applyFill="1" applyBorder="1" applyAlignment="1">
      <alignment vertical="center" wrapText="1"/>
    </xf>
    <xf numFmtId="0" fontId="0" fillId="3" borderId="85" xfId="0" applyFill="1" applyBorder="1" applyAlignment="1">
      <alignment horizontal="left" vertical="top" wrapText="1"/>
    </xf>
    <xf numFmtId="0" fontId="0" fillId="22" borderId="64" xfId="0" applyFill="1" applyBorder="1" applyAlignment="1">
      <alignment vertical="top" wrapText="1"/>
    </xf>
    <xf numFmtId="0" fontId="0" fillId="22" borderId="65" xfId="0" applyFill="1" applyBorder="1" applyAlignment="1">
      <alignment vertical="top" wrapText="1"/>
    </xf>
    <xf numFmtId="49" fontId="0" fillId="22" borderId="23" xfId="0" applyNumberFormat="1" applyFill="1" applyBorder="1" applyAlignment="1">
      <alignment horizontal="left" vertical="top" wrapText="1"/>
    </xf>
    <xf numFmtId="49" fontId="44" fillId="22" borderId="23" xfId="0" quotePrefix="1" applyNumberFormat="1" applyFont="1" applyFill="1" applyBorder="1" applyAlignment="1">
      <alignment horizontal="left" vertical="top" wrapText="1"/>
    </xf>
    <xf numFmtId="49" fontId="0" fillId="22" borderId="23" xfId="0" applyNumberFormat="1" applyFill="1" applyBorder="1" applyAlignment="1">
      <alignment vertical="top" wrapText="1"/>
    </xf>
    <xf numFmtId="49" fontId="0" fillId="22" borderId="23" xfId="0" quotePrefix="1" applyNumberFormat="1" applyFill="1" applyBorder="1" applyAlignment="1">
      <alignment vertical="top" wrapText="1"/>
    </xf>
    <xf numFmtId="49" fontId="0" fillId="22" borderId="64" xfId="0" quotePrefix="1" applyNumberFormat="1" applyFill="1" applyBorder="1" applyAlignment="1">
      <alignment vertical="top" wrapText="1"/>
    </xf>
    <xf numFmtId="49" fontId="0" fillId="22" borderId="64" xfId="0" applyNumberFormat="1" applyFill="1" applyBorder="1" applyAlignment="1">
      <alignment vertical="top" wrapText="1"/>
    </xf>
    <xf numFmtId="1" fontId="0" fillId="3" borderId="79" xfId="0" applyNumberFormat="1" applyFill="1" applyBorder="1" applyAlignment="1">
      <alignment horizontal="left" vertical="top"/>
    </xf>
    <xf numFmtId="0" fontId="0" fillId="3" borderId="189" xfId="0" applyFill="1" applyBorder="1" applyAlignment="1">
      <alignment horizontal="left" vertical="top" wrapText="1"/>
    </xf>
    <xf numFmtId="0" fontId="0" fillId="8" borderId="22" xfId="0" applyFill="1" applyBorder="1" applyAlignment="1">
      <alignment horizontal="center" vertical="top"/>
    </xf>
    <xf numFmtId="0" fontId="0" fillId="7" borderId="22" xfId="0" applyFill="1" applyBorder="1" applyAlignment="1">
      <alignment horizontal="center" vertical="top"/>
    </xf>
    <xf numFmtId="0" fontId="49" fillId="4" borderId="82" xfId="1" applyFont="1" applyFill="1" applyBorder="1" applyAlignment="1" applyProtection="1">
      <alignment vertical="top" wrapText="1"/>
    </xf>
    <xf numFmtId="0" fontId="0" fillId="4" borderId="22" xfId="0" applyFill="1" applyBorder="1" applyAlignment="1">
      <alignment horizontal="center" vertical="top"/>
    </xf>
    <xf numFmtId="0" fontId="0" fillId="4" borderId="64" xfId="0" applyFill="1" applyBorder="1" applyAlignment="1">
      <alignment vertical="top" wrapText="1"/>
    </xf>
    <xf numFmtId="0" fontId="0" fillId="5" borderId="22" xfId="0" applyFill="1" applyBorder="1" applyAlignment="1">
      <alignment horizontal="center" vertical="top"/>
    </xf>
    <xf numFmtId="0" fontId="0" fillId="13" borderId="22" xfId="0" applyFill="1" applyBorder="1" applyAlignment="1">
      <alignment horizontal="center" vertical="top"/>
    </xf>
    <xf numFmtId="0" fontId="49" fillId="4" borderId="96" xfId="1" applyFont="1" applyFill="1" applyBorder="1" applyAlignment="1" applyProtection="1">
      <alignment vertical="top" wrapText="1"/>
    </xf>
    <xf numFmtId="0" fontId="0" fillId="4" borderId="93" xfId="0" applyFill="1" applyBorder="1" applyAlignment="1">
      <alignment horizontal="center" vertical="top"/>
    </xf>
    <xf numFmtId="0" fontId="0" fillId="4" borderId="94" xfId="0" applyFill="1" applyBorder="1" applyAlignment="1">
      <alignment vertical="top" wrapText="1"/>
    </xf>
    <xf numFmtId="0" fontId="0" fillId="4" borderId="184" xfId="0" applyFill="1" applyBorder="1" applyAlignment="1">
      <alignment vertical="top" wrapText="1"/>
    </xf>
    <xf numFmtId="1" fontId="55" fillId="16" borderId="85" xfId="0" applyNumberFormat="1" applyFont="1" applyFill="1" applyBorder="1" applyAlignment="1">
      <alignment horizontal="left" vertical="top"/>
    </xf>
    <xf numFmtId="0" fontId="0" fillId="4" borderId="69" xfId="0" applyFill="1" applyBorder="1" applyAlignment="1">
      <alignment horizontal="center" vertical="top"/>
    </xf>
    <xf numFmtId="0" fontId="0" fillId="4" borderId="62" xfId="0" applyFill="1" applyBorder="1" applyAlignment="1">
      <alignment horizontal="center" vertical="top"/>
    </xf>
    <xf numFmtId="0" fontId="0" fillId="22" borderId="23" xfId="0" quotePrefix="1" applyFill="1" applyBorder="1" applyAlignment="1">
      <alignment vertical="top" wrapText="1"/>
    </xf>
    <xf numFmtId="0" fontId="0" fillId="8" borderId="62" xfId="0" applyFill="1" applyBorder="1" applyAlignment="1">
      <alignment horizontal="center" vertical="top"/>
    </xf>
    <xf numFmtId="0" fontId="0" fillId="22" borderId="64" xfId="0" quotePrefix="1" applyFill="1" applyBorder="1" applyAlignment="1">
      <alignment vertical="top" wrapText="1"/>
    </xf>
    <xf numFmtId="0" fontId="55" fillId="0" borderId="70" xfId="0" applyFont="1" applyBorder="1" applyAlignment="1">
      <alignment horizontal="left" vertical="top"/>
    </xf>
    <xf numFmtId="2" fontId="55" fillId="0" borderId="79" xfId="0" applyNumberFormat="1" applyFont="1" applyBorder="1" applyAlignment="1">
      <alignment horizontal="left" vertical="top"/>
    </xf>
    <xf numFmtId="0" fontId="55" fillId="0" borderId="79" xfId="0" applyFont="1" applyBorder="1" applyAlignment="1">
      <alignment horizontal="left" vertical="top" wrapText="1"/>
    </xf>
    <xf numFmtId="0" fontId="55" fillId="0" borderId="80" xfId="0" applyFont="1" applyBorder="1" applyAlignment="1" applyProtection="1">
      <alignment horizontal="center" vertical="top" wrapText="1"/>
      <protection locked="0"/>
    </xf>
    <xf numFmtId="0" fontId="55" fillId="0" borderId="0" xfId="0" applyFont="1" applyAlignment="1" applyProtection="1">
      <alignment horizontal="left" vertical="top"/>
      <protection locked="0"/>
    </xf>
    <xf numFmtId="14" fontId="61" fillId="11" borderId="79" xfId="0" applyNumberFormat="1" applyFont="1" applyFill="1" applyBorder="1" applyAlignment="1">
      <alignment horizontal="center" vertical="top" wrapText="1"/>
    </xf>
    <xf numFmtId="14" fontId="61" fillId="11" borderId="80" xfId="0" applyNumberFormat="1" applyFont="1" applyFill="1" applyBorder="1" applyAlignment="1">
      <alignment horizontal="center" vertical="top" wrapText="1"/>
    </xf>
    <xf numFmtId="0" fontId="0" fillId="0" borderId="0" xfId="0" applyAlignment="1">
      <alignment vertical="top"/>
    </xf>
    <xf numFmtId="0" fontId="93" fillId="0" borderId="0" xfId="0" applyFont="1" applyAlignment="1" applyProtection="1">
      <alignment horizontal="center" vertical="top" wrapText="1"/>
      <protection locked="0"/>
    </xf>
    <xf numFmtId="0" fontId="93" fillId="0" borderId="0" xfId="0" applyFont="1" applyAlignment="1" applyProtection="1">
      <alignment horizontal="left" vertical="top" wrapText="1"/>
      <protection locked="0"/>
    </xf>
    <xf numFmtId="0" fontId="3" fillId="0" borderId="1" xfId="0" applyFont="1" applyBorder="1" applyAlignment="1">
      <alignment vertical="center" wrapText="1"/>
    </xf>
    <xf numFmtId="0" fontId="3" fillId="0" borderId="4" xfId="0" applyFont="1" applyBorder="1" applyAlignment="1">
      <alignment vertical="center" wrapText="1"/>
    </xf>
    <xf numFmtId="0" fontId="15" fillId="0" borderId="137" xfId="0" applyFont="1" applyBorder="1" applyAlignment="1">
      <alignment horizontal="left" vertical="center"/>
    </xf>
    <xf numFmtId="17" fontId="14" fillId="0" borderId="159" xfId="0" applyNumberFormat="1" applyFont="1" applyBorder="1" applyAlignment="1">
      <alignment horizontal="left" vertical="center"/>
    </xf>
    <xf numFmtId="0" fontId="12" fillId="11" borderId="163" xfId="0" applyFont="1" applyFill="1" applyBorder="1" applyAlignment="1" applyProtection="1">
      <alignment horizontal="left" vertical="center"/>
      <protection locked="0"/>
    </xf>
    <xf numFmtId="0" fontId="18" fillId="11" borderId="63" xfId="0" applyFont="1" applyFill="1" applyBorder="1" applyAlignment="1" applyProtection="1">
      <alignment horizontal="left" vertical="center" wrapText="1"/>
      <protection locked="0"/>
    </xf>
    <xf numFmtId="0" fontId="18" fillId="11" borderId="22" xfId="0" applyFont="1" applyFill="1" applyBorder="1" applyAlignment="1" applyProtection="1">
      <alignment horizontal="left" vertical="center" wrapText="1"/>
      <protection locked="0"/>
    </xf>
    <xf numFmtId="0" fontId="18" fillId="11" borderId="25" xfId="0" applyFont="1" applyFill="1" applyBorder="1" applyAlignment="1" applyProtection="1">
      <alignment horizontal="left" vertical="center" wrapText="1"/>
      <protection locked="0"/>
    </xf>
    <xf numFmtId="0" fontId="3" fillId="11" borderId="163" xfId="0" applyFont="1" applyFill="1" applyBorder="1" applyAlignment="1" applyProtection="1">
      <alignment horizontal="left" vertical="center" wrapText="1"/>
      <protection locked="0"/>
    </xf>
    <xf numFmtId="0" fontId="18" fillId="11" borderId="69" xfId="0" applyFont="1" applyFill="1" applyBorder="1" applyAlignment="1" applyProtection="1">
      <alignment horizontal="left" vertical="center" wrapText="1"/>
      <protection locked="0"/>
    </xf>
    <xf numFmtId="0" fontId="16" fillId="11" borderId="22" xfId="0" applyFont="1" applyFill="1" applyBorder="1" applyAlignment="1" applyProtection="1">
      <alignment horizontal="left" vertical="center" wrapText="1"/>
      <protection locked="0"/>
    </xf>
    <xf numFmtId="0" fontId="4" fillId="11" borderId="19" xfId="0" applyFont="1" applyFill="1" applyBorder="1" applyAlignment="1" applyProtection="1">
      <alignment horizontal="left" vertical="center" wrapText="1"/>
      <protection locked="0"/>
    </xf>
    <xf numFmtId="14" fontId="18" fillId="11" borderId="194" xfId="0" quotePrefix="1" applyNumberFormat="1" applyFont="1" applyFill="1" applyBorder="1" applyAlignment="1" applyProtection="1">
      <alignment horizontal="left" vertical="center"/>
      <protection locked="0"/>
    </xf>
    <xf numFmtId="14" fontId="18" fillId="0" borderId="195" xfId="0" applyNumberFormat="1" applyFont="1" applyBorder="1" applyAlignment="1">
      <alignment vertical="center"/>
    </xf>
    <xf numFmtId="14" fontId="15" fillId="11" borderId="168" xfId="0" applyNumberFormat="1" applyFont="1" applyFill="1" applyBorder="1" applyAlignment="1" applyProtection="1">
      <alignment horizontal="left" vertical="center"/>
      <protection locked="0"/>
    </xf>
    <xf numFmtId="14" fontId="18" fillId="0" borderId="169" xfId="0" applyNumberFormat="1" applyFont="1" applyBorder="1" applyAlignment="1">
      <alignment vertical="center"/>
    </xf>
    <xf numFmtId="0" fontId="12" fillId="0" borderId="192" xfId="0" applyFont="1" applyBorder="1" applyAlignment="1">
      <alignment horizontal="left" vertical="center" wrapText="1"/>
    </xf>
    <xf numFmtId="0" fontId="3" fillId="11" borderId="137" xfId="0" applyFont="1" applyFill="1" applyBorder="1" applyAlignment="1" applyProtection="1">
      <alignment vertical="center"/>
      <protection locked="0"/>
    </xf>
    <xf numFmtId="0" fontId="3" fillId="0" borderId="143" xfId="0" applyFont="1" applyBorder="1" applyAlignment="1">
      <alignment vertical="center" wrapText="1"/>
    </xf>
    <xf numFmtId="0" fontId="10" fillId="11" borderId="196" xfId="0" applyFont="1" applyFill="1" applyBorder="1" applyAlignment="1" applyProtection="1">
      <alignment vertical="center" wrapText="1"/>
      <protection locked="0"/>
    </xf>
    <xf numFmtId="0" fontId="18" fillId="11" borderId="151" xfId="0" applyFont="1" applyFill="1" applyBorder="1" applyAlignment="1" applyProtection="1">
      <alignment vertical="center" wrapText="1"/>
      <protection locked="0"/>
    </xf>
    <xf numFmtId="0" fontId="10" fillId="11" borderId="151" xfId="0" applyFont="1" applyFill="1" applyBorder="1" applyAlignment="1" applyProtection="1">
      <alignment vertical="center" wrapText="1"/>
      <protection locked="0"/>
    </xf>
    <xf numFmtId="0" fontId="10" fillId="11" borderId="153" xfId="0" applyFont="1" applyFill="1" applyBorder="1" applyAlignment="1" applyProtection="1">
      <alignment vertical="center" wrapText="1"/>
      <protection locked="0"/>
    </xf>
    <xf numFmtId="165" fontId="18" fillId="11" borderId="197" xfId="0" applyNumberFormat="1" applyFont="1" applyFill="1" applyBorder="1" applyAlignment="1" applyProtection="1">
      <alignment vertical="center"/>
      <protection locked="0"/>
    </xf>
    <xf numFmtId="165" fontId="18" fillId="11" borderId="198" xfId="0" applyNumberFormat="1" applyFont="1" applyFill="1" applyBorder="1" applyAlignment="1" applyProtection="1">
      <alignment vertical="center"/>
      <protection locked="0"/>
    </xf>
    <xf numFmtId="165" fontId="18" fillId="11" borderId="199" xfId="0" applyNumberFormat="1" applyFont="1" applyFill="1" applyBorder="1" applyAlignment="1" applyProtection="1">
      <alignment horizontal="left" vertical="center"/>
      <protection locked="0"/>
    </xf>
    <xf numFmtId="165" fontId="18" fillId="11" borderId="200" xfId="0" applyNumberFormat="1" applyFont="1" applyFill="1" applyBorder="1" applyAlignment="1" applyProtection="1">
      <alignment horizontal="left" vertical="center"/>
      <protection locked="0"/>
    </xf>
    <xf numFmtId="165" fontId="18" fillId="11" borderId="197" xfId="0" applyNumberFormat="1" applyFont="1" applyFill="1" applyBorder="1" applyAlignment="1" applyProtection="1">
      <alignment horizontal="left" vertical="center"/>
      <protection locked="0"/>
    </xf>
    <xf numFmtId="165" fontId="18" fillId="11" borderId="201" xfId="0" applyNumberFormat="1" applyFont="1" applyFill="1" applyBorder="1" applyAlignment="1" applyProtection="1">
      <alignment horizontal="left" vertical="center"/>
      <protection locked="0"/>
    </xf>
    <xf numFmtId="165" fontId="43" fillId="11" borderId="199" xfId="0" applyNumberFormat="1" applyFont="1" applyFill="1" applyBorder="1" applyAlignment="1" applyProtection="1">
      <alignment vertical="center"/>
      <protection locked="0"/>
    </xf>
    <xf numFmtId="165" fontId="43" fillId="11" borderId="202" xfId="0" applyNumberFormat="1" applyFont="1" applyFill="1" applyBorder="1" applyAlignment="1" applyProtection="1">
      <alignment vertical="center"/>
      <protection locked="0"/>
    </xf>
    <xf numFmtId="14" fontId="18" fillId="0" borderId="31" xfId="0" applyNumberFormat="1" applyFont="1" applyBorder="1" applyAlignment="1">
      <alignment horizontal="left" vertical="center"/>
    </xf>
    <xf numFmtId="164" fontId="18" fillId="0" borderId="32" xfId="0" applyNumberFormat="1" applyFont="1" applyBorder="1" applyAlignment="1">
      <alignment vertical="center"/>
    </xf>
    <xf numFmtId="0" fontId="10" fillId="11" borderId="203" xfId="0" applyFont="1" applyFill="1" applyBorder="1" applyAlignment="1" applyProtection="1">
      <alignment vertical="center" wrapText="1"/>
      <protection locked="0"/>
    </xf>
    <xf numFmtId="0" fontId="2" fillId="0" borderId="4" xfId="0" applyFont="1" applyBorder="1" applyAlignment="1">
      <alignment vertical="center" wrapText="1"/>
    </xf>
    <xf numFmtId="0" fontId="65" fillId="11" borderId="165" xfId="0" applyFont="1" applyFill="1" applyBorder="1" applyAlignment="1">
      <alignment horizontal="center" vertical="center"/>
    </xf>
    <xf numFmtId="0" fontId="95" fillId="0" borderId="0" xfId="0" applyFont="1"/>
    <xf numFmtId="167" fontId="62" fillId="0" borderId="0" xfId="0" applyNumberFormat="1" applyFont="1" applyAlignment="1" applyProtection="1">
      <alignment horizontal="center"/>
      <protection locked="0"/>
    </xf>
    <xf numFmtId="167" fontId="62" fillId="11" borderId="165" xfId="0" applyNumberFormat="1" applyFont="1" applyFill="1" applyBorder="1" applyAlignment="1">
      <alignment horizontal="center"/>
    </xf>
    <xf numFmtId="0" fontId="8" fillId="11" borderId="137" xfId="0" applyFont="1" applyFill="1" applyBorder="1" applyAlignment="1" applyProtection="1">
      <alignment horizontal="left" vertical="center"/>
      <protection locked="0"/>
    </xf>
    <xf numFmtId="0" fontId="18" fillId="11" borderId="12" xfId="0" applyFont="1" applyFill="1" applyBorder="1" applyAlignment="1" applyProtection="1">
      <alignment horizontal="left" vertical="center"/>
      <protection locked="0"/>
    </xf>
    <xf numFmtId="0" fontId="3" fillId="11" borderId="137" xfId="0" applyFont="1" applyFill="1" applyBorder="1" applyAlignment="1" applyProtection="1">
      <alignment horizontal="left" vertical="center"/>
      <protection locked="0"/>
    </xf>
    <xf numFmtId="0" fontId="17" fillId="11" borderId="138" xfId="0" applyFont="1" applyFill="1" applyBorder="1" applyAlignment="1" applyProtection="1">
      <alignment horizontal="left" vertical="center"/>
      <protection locked="0"/>
    </xf>
    <xf numFmtId="0" fontId="17" fillId="11" borderId="141" xfId="0" applyFont="1" applyFill="1" applyBorder="1" applyAlignment="1" applyProtection="1">
      <alignment horizontal="left" vertical="center"/>
      <protection locked="0"/>
    </xf>
    <xf numFmtId="0" fontId="18" fillId="11" borderId="11" xfId="0" applyFont="1" applyFill="1" applyBorder="1" applyAlignment="1" applyProtection="1">
      <alignment horizontal="left" vertical="center"/>
      <protection locked="0"/>
    </xf>
    <xf numFmtId="0" fontId="18" fillId="11" borderId="138" xfId="0" applyFont="1" applyFill="1" applyBorder="1" applyAlignment="1" applyProtection="1">
      <alignment horizontal="left" vertical="center"/>
      <protection locked="0"/>
    </xf>
    <xf numFmtId="0" fontId="24" fillId="11" borderId="29" xfId="0" applyFont="1" applyFill="1" applyBorder="1" applyAlignment="1" applyProtection="1">
      <alignment horizontal="center" vertical="center" wrapText="1"/>
      <protection locked="0"/>
    </xf>
    <xf numFmtId="0" fontId="24" fillId="11" borderId="46" xfId="0" applyFont="1" applyFill="1" applyBorder="1" applyAlignment="1" applyProtection="1">
      <alignment horizontal="center" vertical="center"/>
      <protection locked="0"/>
    </xf>
    <xf numFmtId="0" fontId="24" fillId="11" borderId="32" xfId="0" applyFont="1" applyFill="1" applyBorder="1" applyAlignment="1" applyProtection="1">
      <alignment horizontal="center" vertical="center"/>
      <protection locked="0"/>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0" fillId="0" borderId="15" xfId="0" applyFont="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29" fillId="13" borderId="15" xfId="0" applyFont="1" applyFill="1" applyBorder="1" applyAlignment="1">
      <alignment horizontal="left" vertical="top" wrapText="1"/>
    </xf>
    <xf numFmtId="0" fontId="29" fillId="13" borderId="16" xfId="0" applyFont="1" applyFill="1" applyBorder="1" applyAlignment="1">
      <alignment horizontal="left" vertical="top" wrapText="1"/>
    </xf>
    <xf numFmtId="0" fontId="29" fillId="13" borderId="17" xfId="0" applyFont="1" applyFill="1" applyBorder="1" applyAlignment="1">
      <alignment horizontal="left" vertical="top" wrapText="1"/>
    </xf>
    <xf numFmtId="0" fontId="9" fillId="0" borderId="15" xfId="0" quotePrefix="1" applyFont="1" applyBorder="1" applyAlignment="1">
      <alignment horizontal="left" vertical="top" wrapText="1"/>
    </xf>
    <xf numFmtId="0" fontId="38" fillId="10" borderId="15" xfId="0" applyFont="1" applyFill="1" applyBorder="1" applyAlignment="1">
      <alignment horizontal="left" vertical="top" wrapText="1"/>
    </xf>
    <xf numFmtId="0" fontId="38" fillId="10" borderId="16" xfId="0" applyFont="1" applyFill="1" applyBorder="1" applyAlignment="1">
      <alignment horizontal="left" vertical="top" wrapText="1"/>
    </xf>
    <xf numFmtId="0" fontId="38" fillId="10" borderId="17" xfId="0" applyFont="1" applyFill="1" applyBorder="1" applyAlignment="1">
      <alignment horizontal="left" vertical="top" wrapText="1"/>
    </xf>
    <xf numFmtId="0" fontId="12" fillId="0" borderId="193" xfId="0" applyFont="1" applyBorder="1" applyAlignment="1">
      <alignment vertical="center" wrapText="1"/>
    </xf>
    <xf numFmtId="0" fontId="18" fillId="0" borderId="180" xfId="0" applyFont="1" applyBorder="1" applyAlignment="1">
      <alignment vertical="center" wrapText="1"/>
    </xf>
    <xf numFmtId="0" fontId="12" fillId="0" borderId="2"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2" fillId="0" borderId="4" xfId="0" applyFont="1" applyBorder="1" applyAlignment="1">
      <alignment vertical="center" wrapText="1"/>
    </xf>
    <xf numFmtId="0" fontId="18" fillId="0" borderId="5" xfId="0" applyFont="1" applyBorder="1" applyAlignment="1">
      <alignment vertical="center" wrapText="1"/>
    </xf>
    <xf numFmtId="0" fontId="12" fillId="0" borderId="167" xfId="0" applyFont="1" applyBorder="1" applyAlignment="1">
      <alignment vertical="center" wrapText="1"/>
    </xf>
    <xf numFmtId="0" fontId="18" fillId="0" borderId="168" xfId="0" applyFont="1" applyBorder="1" applyAlignment="1">
      <alignment vertical="center" wrapText="1"/>
    </xf>
    <xf numFmtId="0" fontId="12" fillId="11" borderId="160" xfId="0" applyFont="1" applyFill="1" applyBorder="1" applyAlignment="1" applyProtection="1">
      <alignment horizontal="left" vertical="center"/>
      <protection locked="0"/>
    </xf>
    <xf numFmtId="0" fontId="18" fillId="11" borderId="162" xfId="0" applyFont="1" applyFill="1" applyBorder="1" applyAlignment="1" applyProtection="1">
      <alignment horizontal="left" vertical="center"/>
      <protection locked="0"/>
    </xf>
    <xf numFmtId="0" fontId="12" fillId="11" borderId="52" xfId="0" applyFont="1" applyFill="1" applyBorder="1" applyAlignment="1" applyProtection="1">
      <alignment horizontal="left" vertical="center"/>
      <protection locked="0"/>
    </xf>
    <xf numFmtId="0" fontId="18" fillId="11" borderId="58" xfId="0" applyFont="1" applyFill="1" applyBorder="1" applyAlignment="1" applyProtection="1">
      <alignment horizontal="left" vertical="center"/>
      <protection locked="0"/>
    </xf>
    <xf numFmtId="0" fontId="32" fillId="0" borderId="0" xfId="0" applyFont="1" applyAlignment="1">
      <alignment horizontal="center" vertical="center"/>
    </xf>
    <xf numFmtId="0" fontId="29" fillId="13" borderId="27" xfId="0" applyFont="1" applyFill="1" applyBorder="1" applyAlignment="1">
      <alignment horizontal="left" vertical="top" wrapText="1"/>
    </xf>
    <xf numFmtId="0" fontId="29" fillId="13" borderId="28" xfId="0" applyFont="1" applyFill="1" applyBorder="1" applyAlignment="1">
      <alignment horizontal="left" vertical="top" wrapText="1"/>
    </xf>
    <xf numFmtId="0" fontId="29" fillId="13" borderId="29" xfId="0" applyFont="1" applyFill="1" applyBorder="1" applyAlignment="1">
      <alignment horizontal="left" vertical="top" wrapText="1"/>
    </xf>
    <xf numFmtId="0" fontId="8" fillId="0" borderId="15" xfId="0" applyFont="1" applyBorder="1" applyAlignment="1">
      <alignment horizontal="left" vertical="top" wrapText="1"/>
    </xf>
    <xf numFmtId="0" fontId="43" fillId="0" borderId="15" xfId="0" applyFont="1" applyBorder="1" applyAlignment="1">
      <alignment horizontal="left" vertical="top" wrapText="1"/>
    </xf>
    <xf numFmtId="0" fontId="43" fillId="0" borderId="16" xfId="0" applyFont="1" applyBorder="1" applyAlignment="1">
      <alignment horizontal="left" vertical="top" wrapText="1"/>
    </xf>
    <xf numFmtId="0" fontId="43" fillId="0" borderId="17" xfId="0" applyFont="1" applyBorder="1" applyAlignment="1">
      <alignment horizontal="left" vertical="top" wrapText="1"/>
    </xf>
    <xf numFmtId="0" fontId="32" fillId="0" borderId="15" xfId="0" applyFont="1"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18" fillId="11" borderId="52" xfId="0" applyFont="1" applyFill="1" applyBorder="1" applyAlignment="1" applyProtection="1">
      <alignment horizontal="left" vertical="center"/>
      <protection locked="0"/>
    </xf>
    <xf numFmtId="0" fontId="18" fillId="11" borderId="67" xfId="0" applyFont="1" applyFill="1" applyBorder="1" applyAlignment="1" applyProtection="1">
      <alignment horizontal="left" vertical="center"/>
      <protection locked="0"/>
    </xf>
    <xf numFmtId="0" fontId="18" fillId="11" borderId="59" xfId="0" applyFont="1" applyFill="1" applyBorder="1" applyAlignment="1" applyProtection="1">
      <alignment horizontal="left" vertical="center"/>
      <protection locked="0"/>
    </xf>
    <xf numFmtId="0" fontId="18" fillId="11" borderId="160" xfId="0" applyFont="1" applyFill="1" applyBorder="1" applyAlignment="1" applyProtection="1">
      <alignment horizontal="left" vertical="center"/>
      <protection locked="0"/>
    </xf>
    <xf numFmtId="0" fontId="18" fillId="11" borderId="161" xfId="0" applyFont="1" applyFill="1" applyBorder="1" applyAlignment="1" applyProtection="1">
      <alignment horizontal="left" vertical="center"/>
      <protection locked="0"/>
    </xf>
    <xf numFmtId="0" fontId="4" fillId="11" borderId="56" xfId="0" applyFont="1" applyFill="1" applyBorder="1" applyAlignment="1" applyProtection="1">
      <alignment horizontal="left" vertical="center"/>
      <protection locked="0"/>
    </xf>
    <xf numFmtId="0" fontId="4" fillId="11" borderId="57" xfId="0" applyFont="1" applyFill="1" applyBorder="1" applyAlignment="1" applyProtection="1">
      <alignment horizontal="left" vertical="center"/>
      <protection locked="0"/>
    </xf>
    <xf numFmtId="0" fontId="12" fillId="11" borderId="162" xfId="0" applyFont="1" applyFill="1" applyBorder="1" applyAlignment="1" applyProtection="1">
      <alignment horizontal="left" vertical="center"/>
      <protection locked="0"/>
    </xf>
    <xf numFmtId="0" fontId="4" fillId="11" borderId="61" xfId="0" applyFont="1" applyFill="1" applyBorder="1" applyAlignment="1" applyProtection="1">
      <alignment horizontal="left" vertical="center"/>
      <protection locked="0"/>
    </xf>
    <xf numFmtId="0" fontId="13" fillId="11" borderId="160" xfId="0" applyFont="1" applyFill="1" applyBorder="1" applyAlignment="1" applyProtection="1">
      <alignment horizontal="left" vertical="center"/>
      <protection locked="0"/>
    </xf>
    <xf numFmtId="0" fontId="13" fillId="11" borderId="52" xfId="0" applyFont="1" applyFill="1" applyBorder="1" applyAlignment="1" applyProtection="1">
      <alignment horizontal="left" vertical="center"/>
      <protection locked="0"/>
    </xf>
    <xf numFmtId="0" fontId="18" fillId="11" borderId="53" xfId="0" applyFont="1" applyFill="1" applyBorder="1" applyAlignment="1" applyProtection="1">
      <alignment horizontal="left" vertical="center"/>
      <protection locked="0"/>
    </xf>
    <xf numFmtId="0" fontId="18" fillId="11" borderId="68" xfId="0" applyFont="1" applyFill="1" applyBorder="1" applyAlignment="1" applyProtection="1">
      <alignment horizontal="left" vertical="center"/>
      <protection locked="0"/>
    </xf>
    <xf numFmtId="0" fontId="9" fillId="11" borderId="160" xfId="0" applyFont="1" applyFill="1" applyBorder="1" applyAlignment="1" applyProtection="1">
      <alignment horizontal="left" vertical="center"/>
      <protection locked="0"/>
    </xf>
    <xf numFmtId="0" fontId="24" fillId="0" borderId="131" xfId="0" applyFont="1" applyBorder="1" applyAlignment="1">
      <alignment horizontal="left" vertical="top" wrapText="1"/>
    </xf>
    <xf numFmtId="0" fontId="24" fillId="0" borderId="132" xfId="0" applyFont="1" applyBorder="1" applyAlignment="1">
      <alignment horizontal="left" vertical="top" wrapText="1"/>
    </xf>
    <xf numFmtId="0" fontId="24" fillId="0" borderId="136" xfId="0" applyFont="1" applyBorder="1" applyAlignment="1">
      <alignment horizontal="left" vertical="top" wrapText="1"/>
    </xf>
    <xf numFmtId="0" fontId="29" fillId="11" borderId="30" xfId="0" quotePrefix="1" applyFont="1" applyFill="1" applyBorder="1" applyAlignment="1" applyProtection="1">
      <alignment horizontal="left" vertical="top" wrapText="1"/>
      <protection locked="0"/>
    </xf>
    <xf numFmtId="0" fontId="29" fillId="11" borderId="31" xfId="0" quotePrefix="1" applyFont="1" applyFill="1" applyBorder="1" applyAlignment="1" applyProtection="1">
      <alignment horizontal="left" vertical="top" wrapText="1"/>
      <protection locked="0"/>
    </xf>
    <xf numFmtId="0" fontId="29" fillId="11" borderId="32" xfId="0" quotePrefix="1" applyFont="1" applyFill="1" applyBorder="1" applyAlignment="1" applyProtection="1">
      <alignment horizontal="left" vertical="top" wrapText="1"/>
      <protection locked="0"/>
    </xf>
    <xf numFmtId="0" fontId="29" fillId="0" borderId="26" xfId="0" applyFont="1" applyBorder="1" applyAlignment="1">
      <alignment horizontal="left" vertical="top" wrapText="1"/>
    </xf>
    <xf numFmtId="0" fontId="29" fillId="0" borderId="74" xfId="0" applyFont="1" applyBorder="1" applyAlignment="1">
      <alignment horizontal="left" vertical="top" wrapText="1"/>
    </xf>
    <xf numFmtId="0" fontId="29" fillId="0" borderId="78" xfId="0" applyFont="1" applyBorder="1" applyAlignment="1">
      <alignment horizontal="left" vertical="top" wrapText="1"/>
    </xf>
    <xf numFmtId="0" fontId="69" fillId="0" borderId="15" xfId="0" applyFont="1" applyBorder="1" applyAlignment="1">
      <alignment horizontal="left" vertical="top" wrapText="1"/>
    </xf>
    <xf numFmtId="0" fontId="69" fillId="0" borderId="16" xfId="0" applyFont="1" applyBorder="1" applyAlignment="1">
      <alignment horizontal="left" vertical="top" wrapText="1"/>
    </xf>
    <xf numFmtId="0" fontId="69" fillId="0" borderId="17" xfId="0" applyFont="1" applyBorder="1" applyAlignment="1">
      <alignment horizontal="left" vertical="top" wrapText="1"/>
    </xf>
    <xf numFmtId="0" fontId="31" fillId="13" borderId="33" xfId="0" applyFont="1" applyFill="1" applyBorder="1" applyAlignment="1">
      <alignment horizontal="left" vertical="top" wrapText="1"/>
    </xf>
    <xf numFmtId="0" fontId="31" fillId="13" borderId="34" xfId="0" applyFont="1" applyFill="1" applyBorder="1" applyAlignment="1">
      <alignment horizontal="left" vertical="top" wrapText="1"/>
    </xf>
    <xf numFmtId="0" fontId="31" fillId="13" borderId="35" xfId="0" applyFont="1" applyFill="1" applyBorder="1" applyAlignment="1">
      <alignment horizontal="left" vertical="top"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35" fillId="0" borderId="39" xfId="0" quotePrefix="1" applyFont="1" applyBorder="1" applyAlignment="1">
      <alignment horizontal="left" vertical="center" wrapText="1"/>
    </xf>
    <xf numFmtId="0" fontId="35" fillId="0" borderId="40" xfId="0" quotePrefix="1" applyFont="1" applyBorder="1" applyAlignment="1">
      <alignment horizontal="left" vertical="center" wrapText="1"/>
    </xf>
    <xf numFmtId="0" fontId="35" fillId="0" borderId="41" xfId="0" quotePrefix="1" applyFont="1" applyBorder="1" applyAlignment="1">
      <alignment horizontal="left" vertical="center" wrapText="1"/>
    </xf>
    <xf numFmtId="0" fontId="29" fillId="0" borderId="42" xfId="0" quotePrefix="1" applyFont="1" applyBorder="1" applyAlignment="1">
      <alignment horizontal="left" vertical="top" wrapText="1"/>
    </xf>
    <xf numFmtId="0" fontId="29" fillId="0" borderId="43" xfId="0" quotePrefix="1" applyFont="1" applyBorder="1" applyAlignment="1">
      <alignment horizontal="left" vertical="top" wrapText="1"/>
    </xf>
    <xf numFmtId="0" fontId="29" fillId="0" borderId="44" xfId="0" quotePrefix="1" applyFont="1" applyBorder="1" applyAlignment="1">
      <alignment horizontal="left" vertical="top" wrapText="1"/>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34" fillId="11" borderId="66" xfId="0" applyFont="1" applyFill="1" applyBorder="1" applyAlignment="1" applyProtection="1">
      <alignment horizontal="left" vertical="top" wrapText="1"/>
      <protection locked="0"/>
    </xf>
    <xf numFmtId="0" fontId="34" fillId="11" borderId="75" xfId="0" applyFont="1" applyFill="1" applyBorder="1" applyAlignment="1" applyProtection="1">
      <alignment horizontal="left" vertical="top" wrapText="1"/>
      <protection locked="0"/>
    </xf>
    <xf numFmtId="0" fontId="34" fillId="11" borderId="61" xfId="0" applyFont="1" applyFill="1" applyBorder="1" applyAlignment="1" applyProtection="1">
      <alignment horizontal="left" vertical="top" wrapText="1"/>
      <protection locked="0"/>
    </xf>
    <xf numFmtId="0" fontId="29" fillId="0" borderId="26" xfId="0" quotePrefix="1" applyFont="1" applyBorder="1" applyAlignment="1">
      <alignment horizontal="left" vertical="top" wrapText="1"/>
    </xf>
    <xf numFmtId="0" fontId="29" fillId="0" borderId="74" xfId="0" quotePrefix="1" applyFont="1" applyBorder="1" applyAlignment="1">
      <alignment horizontal="left" vertical="top" wrapText="1"/>
    </xf>
    <xf numFmtId="0" fontId="29" fillId="0" borderId="78" xfId="0" quotePrefix="1" applyFont="1" applyBorder="1" applyAlignment="1">
      <alignment horizontal="left" vertical="top" wrapText="1"/>
    </xf>
    <xf numFmtId="0" fontId="24" fillId="11" borderId="165" xfId="0" applyFont="1" applyFill="1" applyBorder="1" applyAlignment="1" applyProtection="1">
      <alignment horizontal="left" vertical="center"/>
      <protection locked="0"/>
    </xf>
    <xf numFmtId="0" fontId="24" fillId="11" borderId="166" xfId="0" applyFont="1" applyFill="1" applyBorder="1" applyAlignment="1" applyProtection="1">
      <alignment horizontal="left" vertical="center"/>
      <protection locked="0"/>
    </xf>
    <xf numFmtId="0" fontId="24" fillId="11" borderId="168" xfId="0" applyFont="1" applyFill="1" applyBorder="1" applyAlignment="1" applyProtection="1">
      <alignment horizontal="left" vertical="center"/>
      <protection locked="0"/>
    </xf>
    <xf numFmtId="0" fontId="24" fillId="11" borderId="169" xfId="0" applyFont="1" applyFill="1" applyBorder="1" applyAlignment="1" applyProtection="1">
      <alignment horizontal="left" vertical="center"/>
      <protection locked="0"/>
    </xf>
    <xf numFmtId="0" fontId="24" fillId="0" borderId="0" xfId="0" applyFont="1" applyAlignment="1">
      <alignment horizontal="left" vertical="center"/>
    </xf>
    <xf numFmtId="0" fontId="24" fillId="11" borderId="2" xfId="0" applyFont="1" applyFill="1" applyBorder="1" applyAlignment="1" applyProtection="1">
      <alignment horizontal="left" vertical="center"/>
      <protection locked="0"/>
    </xf>
    <xf numFmtId="0" fontId="24" fillId="11" borderId="3" xfId="0" applyFont="1" applyFill="1" applyBorder="1" applyAlignment="1" applyProtection="1">
      <alignment horizontal="left" vertical="center"/>
      <protection locked="0"/>
    </xf>
    <xf numFmtId="0" fontId="0" fillId="0" borderId="0" xfId="0" applyAlignment="1">
      <alignment horizontal="center" vertical="top" wrapText="1"/>
    </xf>
    <xf numFmtId="0" fontId="0" fillId="0" borderId="0" xfId="0" applyAlignment="1">
      <alignment horizontal="center" vertical="top"/>
    </xf>
    <xf numFmtId="0" fontId="0" fillId="0" borderId="15"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147" xfId="0" applyBorder="1" applyAlignment="1">
      <alignment horizontal="left" vertical="center"/>
    </xf>
    <xf numFmtId="0" fontId="0" fillId="0" borderId="152" xfId="0" applyBorder="1" applyAlignment="1">
      <alignment horizontal="left" vertical="center"/>
    </xf>
    <xf numFmtId="0" fontId="0" fillId="0" borderId="0" xfId="0" applyAlignment="1">
      <alignment horizontal="left" vertical="top"/>
    </xf>
    <xf numFmtId="14" fontId="0" fillId="0" borderId="149" xfId="0" applyNumberFormat="1" applyBorder="1" applyAlignment="1">
      <alignment horizontal="left"/>
    </xf>
    <xf numFmtId="0" fontId="0" fillId="0" borderId="149" xfId="0" applyBorder="1" applyAlignment="1">
      <alignment horizontal="left"/>
    </xf>
    <xf numFmtId="0" fontId="0" fillId="0" borderId="150" xfId="0" applyBorder="1" applyAlignment="1">
      <alignment horizontal="left"/>
    </xf>
    <xf numFmtId="177" fontId="0" fillId="0" borderId="147" xfId="0" applyNumberFormat="1" applyBorder="1" applyAlignment="1">
      <alignment horizontal="left" vertical="center"/>
    </xf>
    <xf numFmtId="177" fontId="0" fillId="0" borderId="152" xfId="0" applyNumberFormat="1" applyBorder="1" applyAlignment="1">
      <alignment horizontal="left" vertical="center"/>
    </xf>
    <xf numFmtId="0" fontId="77" fillId="31" borderId="0" xfId="0" applyFont="1" applyFill="1" applyAlignment="1">
      <alignment horizontal="left" vertical="top" wrapText="1"/>
    </xf>
    <xf numFmtId="0" fontId="0" fillId="0" borderId="154" xfId="0" applyBorder="1" applyAlignment="1">
      <alignment horizontal="left" vertical="center"/>
    </xf>
    <xf numFmtId="0" fontId="0" fillId="0" borderId="155" xfId="0" applyBorder="1" applyAlignment="1">
      <alignment horizontal="left" vertical="center"/>
    </xf>
    <xf numFmtId="0" fontId="76" fillId="31" borderId="0" xfId="0" applyFont="1" applyFill="1" applyAlignment="1">
      <alignment horizontal="left" vertical="center" wrapText="1"/>
    </xf>
    <xf numFmtId="0" fontId="0" fillId="0" borderId="151" xfId="0" applyBorder="1" applyAlignment="1">
      <alignment horizontal="left" vertical="top"/>
    </xf>
    <xf numFmtId="0" fontId="0" fillId="0" borderId="147" xfId="0" applyBorder="1" applyAlignment="1">
      <alignment horizontal="left" vertical="top"/>
    </xf>
    <xf numFmtId="0" fontId="12" fillId="0" borderId="151" xfId="0" applyFont="1" applyBorder="1" applyAlignment="1">
      <alignment vertical="center" wrapText="1"/>
    </xf>
    <xf numFmtId="0" fontId="18" fillId="0" borderId="147" xfId="0" applyFont="1" applyBorder="1" applyAlignment="1">
      <alignment vertical="center" wrapText="1"/>
    </xf>
    <xf numFmtId="0" fontId="9" fillId="0" borderId="151" xfId="0" applyFont="1" applyBorder="1" applyAlignment="1">
      <alignment vertical="center" wrapText="1"/>
    </xf>
    <xf numFmtId="0" fontId="14" fillId="0" borderId="147" xfId="0" applyFont="1" applyBorder="1" applyAlignment="1">
      <alignment vertical="center" wrapText="1"/>
    </xf>
    <xf numFmtId="0" fontId="0" fillId="0" borderId="148" xfId="0" applyBorder="1" applyAlignment="1">
      <alignment horizontal="left" vertical="top"/>
    </xf>
    <xf numFmtId="0" fontId="0" fillId="0" borderId="149" xfId="0" applyBorder="1" applyAlignment="1">
      <alignment horizontal="left" vertical="top"/>
    </xf>
    <xf numFmtId="0" fontId="0" fillId="22" borderId="56" xfId="0" applyFill="1" applyBorder="1" applyAlignment="1">
      <alignment vertical="top" wrapText="1"/>
    </xf>
    <xf numFmtId="0" fontId="0" fillId="22" borderId="75" xfId="0" applyFill="1" applyBorder="1" applyAlignment="1">
      <alignment vertical="top" wrapText="1"/>
    </xf>
    <xf numFmtId="0" fontId="0" fillId="22" borderId="61" xfId="0" applyFill="1" applyBorder="1" applyAlignment="1">
      <alignment vertical="top" wrapText="1"/>
    </xf>
    <xf numFmtId="0" fontId="0" fillId="25" borderId="16" xfId="0" applyFill="1" applyBorder="1" applyAlignment="1">
      <alignment horizontal="center" vertical="center"/>
    </xf>
    <xf numFmtId="0" fontId="0" fillId="25" borderId="17" xfId="0" applyFill="1" applyBorder="1" applyAlignment="1">
      <alignment horizontal="center" vertical="center"/>
    </xf>
    <xf numFmtId="0" fontId="0" fillId="24" borderId="115" xfId="0" applyFill="1" applyBorder="1" applyAlignment="1">
      <alignment horizontal="center" vertical="center"/>
    </xf>
    <xf numFmtId="0" fontId="0" fillId="24" borderId="111" xfId="0" applyFill="1" applyBorder="1" applyAlignment="1">
      <alignment horizontal="center" vertical="center"/>
    </xf>
    <xf numFmtId="0" fontId="0" fillId="24" borderId="110" xfId="0" applyFill="1" applyBorder="1" applyAlignment="1">
      <alignment horizontal="center" vertical="center"/>
    </xf>
    <xf numFmtId="0" fontId="0" fillId="22" borderId="52" xfId="0" applyFill="1" applyBorder="1" applyAlignment="1">
      <alignment vertical="top" wrapText="1"/>
    </xf>
    <xf numFmtId="0" fontId="0" fillId="22" borderId="102" xfId="0" applyFill="1" applyBorder="1" applyAlignment="1">
      <alignment vertical="top" wrapText="1"/>
    </xf>
    <xf numFmtId="0" fontId="0" fillId="22" borderId="58" xfId="0" applyFill="1" applyBorder="1" applyAlignment="1">
      <alignment vertical="top" wrapText="1"/>
    </xf>
    <xf numFmtId="0" fontId="44" fillId="22" borderId="52" xfId="0" applyFont="1" applyFill="1" applyBorder="1" applyAlignment="1">
      <alignment vertical="top" wrapText="1"/>
    </xf>
    <xf numFmtId="0" fontId="44" fillId="22" borderId="102" xfId="0" applyFont="1" applyFill="1" applyBorder="1" applyAlignment="1">
      <alignment vertical="top" wrapText="1"/>
    </xf>
    <xf numFmtId="0" fontId="44" fillId="22" borderId="58" xfId="0" applyFont="1" applyFill="1" applyBorder="1" applyAlignment="1">
      <alignment vertical="top" wrapText="1"/>
    </xf>
    <xf numFmtId="49" fontId="0" fillId="22" borderId="52" xfId="0" quotePrefix="1" applyNumberFormat="1" applyFill="1" applyBorder="1" applyAlignment="1">
      <alignment vertical="top" wrapText="1"/>
    </xf>
    <xf numFmtId="49" fontId="0" fillId="22" borderId="102" xfId="0" quotePrefix="1" applyNumberFormat="1" applyFill="1" applyBorder="1" applyAlignment="1">
      <alignment vertical="top" wrapText="1"/>
    </xf>
    <xf numFmtId="49" fontId="0" fillId="22" borderId="58" xfId="0" quotePrefix="1" applyNumberFormat="1" applyFill="1" applyBorder="1" applyAlignment="1">
      <alignment vertical="top" wrapText="1"/>
    </xf>
    <xf numFmtId="49" fontId="0" fillId="22" borderId="52" xfId="0" applyNumberFormat="1" applyFill="1" applyBorder="1" applyAlignment="1">
      <alignment vertical="top" wrapText="1"/>
    </xf>
    <xf numFmtId="49" fontId="0" fillId="22" borderId="102" xfId="0" applyNumberFormat="1" applyFill="1" applyBorder="1" applyAlignment="1">
      <alignment vertical="top" wrapText="1"/>
    </xf>
    <xf numFmtId="49" fontId="0" fillId="22" borderId="58" xfId="0" applyNumberFormat="1" applyFill="1" applyBorder="1" applyAlignment="1">
      <alignment vertical="top" wrapText="1"/>
    </xf>
    <xf numFmtId="0" fontId="0" fillId="23" borderId="16" xfId="0" applyFill="1" applyBorder="1" applyAlignment="1">
      <alignment horizontal="center" vertical="center"/>
    </xf>
    <xf numFmtId="0" fontId="0" fillId="23" borderId="17" xfId="0" applyFill="1" applyBorder="1" applyAlignment="1">
      <alignment horizontal="center" vertical="center"/>
    </xf>
    <xf numFmtId="0" fontId="0" fillId="22" borderId="52" xfId="0" quotePrefix="1" applyFill="1" applyBorder="1" applyAlignment="1">
      <alignment vertical="top" wrapText="1"/>
    </xf>
    <xf numFmtId="0" fontId="0" fillId="22" borderId="102" xfId="0" quotePrefix="1" applyFill="1" applyBorder="1" applyAlignment="1">
      <alignment vertical="top" wrapText="1"/>
    </xf>
    <xf numFmtId="0" fontId="0" fillId="22" borderId="58" xfId="0" quotePrefix="1" applyFill="1" applyBorder="1" applyAlignment="1">
      <alignment vertical="top" wrapText="1"/>
    </xf>
    <xf numFmtId="0" fontId="0" fillId="22" borderId="83" xfId="0" applyFill="1" applyBorder="1" applyAlignment="1">
      <alignment vertical="top" wrapText="1"/>
    </xf>
    <xf numFmtId="0" fontId="0" fillId="22" borderId="74" xfId="0" applyFill="1" applyBorder="1" applyAlignment="1">
      <alignment vertical="top" wrapText="1"/>
    </xf>
    <xf numFmtId="0" fontId="0" fillId="22" borderId="78" xfId="0" applyFill="1" applyBorder="1" applyAlignment="1">
      <alignment vertical="top" wrapText="1"/>
    </xf>
    <xf numFmtId="0" fontId="0" fillId="22" borderId="56" xfId="0" quotePrefix="1" applyFill="1" applyBorder="1" applyAlignment="1">
      <alignment vertical="top" wrapText="1"/>
    </xf>
    <xf numFmtId="0" fontId="0" fillId="22" borderId="75" xfId="0" quotePrefix="1" applyFill="1" applyBorder="1" applyAlignment="1">
      <alignment vertical="top" wrapText="1"/>
    </xf>
    <xf numFmtId="0" fontId="0" fillId="22" borderId="61" xfId="0" quotePrefix="1" applyFill="1" applyBorder="1" applyAlignment="1">
      <alignment vertical="top" wrapText="1"/>
    </xf>
    <xf numFmtId="49" fontId="0" fillId="22" borderId="56" xfId="0" applyNumberFormat="1" applyFill="1" applyBorder="1" applyAlignment="1">
      <alignment vertical="top" wrapText="1"/>
    </xf>
    <xf numFmtId="49" fontId="0" fillId="22" borderId="75" xfId="0" applyNumberFormat="1" applyFill="1" applyBorder="1" applyAlignment="1">
      <alignment vertical="top" wrapText="1"/>
    </xf>
    <xf numFmtId="49" fontId="0" fillId="22" borderId="61" xfId="0" applyNumberFormat="1" applyFill="1" applyBorder="1" applyAlignment="1">
      <alignment vertical="top" wrapText="1"/>
    </xf>
    <xf numFmtId="0" fontId="0" fillId="24" borderId="16" xfId="0" applyFill="1" applyBorder="1" applyAlignment="1">
      <alignment horizontal="center" vertical="center"/>
    </xf>
    <xf numFmtId="0" fontId="0" fillId="24" borderId="17" xfId="0" applyFill="1" applyBorder="1" applyAlignment="1">
      <alignment horizontal="center" vertical="center"/>
    </xf>
    <xf numFmtId="49" fontId="0" fillId="22" borderId="56" xfId="0" quotePrefix="1" applyNumberFormat="1" applyFill="1" applyBorder="1" applyAlignment="1">
      <alignment vertical="top" wrapText="1"/>
    </xf>
    <xf numFmtId="49" fontId="0" fillId="22" borderId="75" xfId="0" quotePrefix="1" applyNumberFormat="1" applyFill="1" applyBorder="1" applyAlignment="1">
      <alignment vertical="top" wrapText="1"/>
    </xf>
    <xf numFmtId="49" fontId="0" fillId="22" borderId="61" xfId="0" quotePrefix="1" applyNumberFormat="1" applyFill="1" applyBorder="1" applyAlignment="1">
      <alignment vertical="top" wrapText="1"/>
    </xf>
    <xf numFmtId="0" fontId="0" fillId="22" borderId="128" xfId="0" applyFill="1" applyBorder="1" applyAlignment="1">
      <alignment vertical="top" wrapText="1"/>
    </xf>
    <xf numFmtId="0" fontId="0" fillId="22" borderId="31" xfId="0" applyFill="1" applyBorder="1" applyAlignment="1">
      <alignment vertical="top" wrapText="1"/>
    </xf>
    <xf numFmtId="0" fontId="0" fillId="22" borderId="32" xfId="0" applyFill="1" applyBorder="1" applyAlignment="1">
      <alignment vertical="top" wrapText="1"/>
    </xf>
    <xf numFmtId="0" fontId="0" fillId="22" borderId="56" xfId="0" applyFill="1" applyBorder="1" applyAlignment="1">
      <alignment horizontal="left" vertical="top" wrapText="1"/>
    </xf>
    <xf numFmtId="0" fontId="0" fillId="22" borderId="75" xfId="0" applyFill="1" applyBorder="1" applyAlignment="1">
      <alignment horizontal="left" vertical="top" wrapText="1"/>
    </xf>
    <xf numFmtId="0" fontId="0" fillId="22" borderId="61" xfId="0" applyFill="1" applyBorder="1" applyAlignment="1">
      <alignment horizontal="left" vertical="top" wrapText="1"/>
    </xf>
    <xf numFmtId="0" fontId="0" fillId="22" borderId="52" xfId="0" applyFill="1" applyBorder="1" applyAlignment="1">
      <alignment horizontal="left" vertical="top" wrapText="1"/>
    </xf>
    <xf numFmtId="0" fontId="0" fillId="22" borderId="102" xfId="0" applyFill="1" applyBorder="1" applyAlignment="1">
      <alignment horizontal="left" vertical="top" wrapText="1"/>
    </xf>
    <xf numFmtId="0" fontId="0" fillId="22" borderId="58" xfId="0" applyFill="1" applyBorder="1" applyAlignment="1">
      <alignment horizontal="left" vertical="top" wrapText="1"/>
    </xf>
    <xf numFmtId="0" fontId="0" fillId="22" borderId="99" xfId="0" applyFill="1" applyBorder="1" applyAlignment="1">
      <alignment vertical="top" wrapText="1"/>
    </xf>
    <xf numFmtId="0" fontId="0" fillId="22" borderId="103" xfId="0" applyFill="1" applyBorder="1" applyAlignment="1">
      <alignment vertical="top" wrapText="1"/>
    </xf>
    <xf numFmtId="0" fontId="0" fillId="22" borderId="129" xfId="0" applyFill="1" applyBorder="1" applyAlignment="1">
      <alignment vertical="top" wrapText="1"/>
    </xf>
    <xf numFmtId="0" fontId="0" fillId="22" borderId="99" xfId="0" applyFill="1" applyBorder="1" applyAlignment="1">
      <alignment horizontal="left" vertical="top" wrapText="1"/>
    </xf>
    <xf numFmtId="0" fontId="0" fillId="22" borderId="103" xfId="0" applyFill="1" applyBorder="1" applyAlignment="1">
      <alignment horizontal="left" vertical="top" wrapText="1"/>
    </xf>
    <xf numFmtId="0" fontId="0" fillId="22" borderId="129" xfId="0" applyFill="1" applyBorder="1" applyAlignment="1">
      <alignment horizontal="left" vertical="top" wrapText="1"/>
    </xf>
    <xf numFmtId="49" fontId="44" fillId="22" borderId="52" xfId="0" quotePrefix="1" applyNumberFormat="1" applyFont="1" applyFill="1" applyBorder="1" applyAlignment="1">
      <alignment horizontal="left" vertical="top" wrapText="1"/>
    </xf>
    <xf numFmtId="49" fontId="44" fillId="22" borderId="102" xfId="0" quotePrefix="1" applyNumberFormat="1" applyFont="1" applyFill="1" applyBorder="1" applyAlignment="1">
      <alignment horizontal="left" vertical="top" wrapText="1"/>
    </xf>
    <xf numFmtId="49" fontId="44" fillId="22" borderId="58" xfId="0" quotePrefix="1" applyNumberFormat="1" applyFont="1" applyFill="1" applyBorder="1" applyAlignment="1">
      <alignment horizontal="left" vertical="top" wrapText="1"/>
    </xf>
    <xf numFmtId="49" fontId="0" fillId="22" borderId="52" xfId="0" applyNumberFormat="1" applyFill="1" applyBorder="1" applyAlignment="1">
      <alignment horizontal="left" vertical="top" wrapText="1"/>
    </xf>
    <xf numFmtId="49" fontId="0" fillId="22" borderId="102" xfId="0" applyNumberFormat="1" applyFill="1" applyBorder="1" applyAlignment="1">
      <alignment horizontal="left" vertical="top" wrapText="1"/>
    </xf>
    <xf numFmtId="49" fontId="0" fillId="22" borderId="58" xfId="0" applyNumberFormat="1" applyFill="1"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75" fillId="30" borderId="0" xfId="0" applyFont="1" applyFill="1" applyAlignment="1">
      <alignment horizontal="center" vertical="center" wrapText="1"/>
    </xf>
    <xf numFmtId="0" fontId="26" fillId="11" borderId="27" xfId="0" applyFont="1" applyFill="1" applyBorder="1" applyAlignment="1">
      <alignment horizontal="center" vertical="top" wrapText="1"/>
    </xf>
    <xf numFmtId="0" fontId="26" fillId="11" borderId="28" xfId="0" applyFont="1" applyFill="1" applyBorder="1" applyAlignment="1">
      <alignment horizontal="center" vertical="top"/>
    </xf>
    <xf numFmtId="0" fontId="26" fillId="11" borderId="29" xfId="0" applyFont="1" applyFill="1" applyBorder="1" applyAlignment="1">
      <alignment horizontal="center" vertical="top"/>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165" fontId="18" fillId="11" borderId="83" xfId="0" applyNumberFormat="1" applyFont="1" applyFill="1" applyBorder="1" applyAlignment="1" applyProtection="1">
      <alignment vertical="center"/>
      <protection locked="0"/>
    </xf>
    <xf numFmtId="165" fontId="18" fillId="11" borderId="78" xfId="0" applyNumberFormat="1" applyFont="1" applyFill="1" applyBorder="1" applyAlignment="1" applyProtection="1">
      <alignment vertical="center"/>
      <protection locked="0"/>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43" fillId="0" borderId="11" xfId="0" applyFont="1" applyBorder="1" applyAlignment="1">
      <alignment horizontal="left" vertical="center"/>
    </xf>
    <xf numFmtId="0" fontId="18" fillId="0" borderId="141" xfId="0" applyFont="1" applyBorder="1" applyAlignment="1">
      <alignment horizontal="left" vertical="center"/>
    </xf>
    <xf numFmtId="0" fontId="18" fillId="0" borderId="137" xfId="0" applyFont="1" applyBorder="1" applyAlignment="1">
      <alignment vertical="center" wrapText="1"/>
    </xf>
    <xf numFmtId="165" fontId="18" fillId="11" borderId="147" xfId="0" applyNumberFormat="1" applyFont="1" applyFill="1" applyBorder="1" applyAlignment="1" applyProtection="1">
      <alignment vertical="center"/>
      <protection locked="0"/>
    </xf>
    <xf numFmtId="165" fontId="18" fillId="11" borderId="152" xfId="0" applyNumberFormat="1" applyFont="1" applyFill="1" applyBorder="1" applyAlignment="1" applyProtection="1">
      <alignment vertical="center"/>
      <protection locked="0"/>
    </xf>
    <xf numFmtId="165" fontId="18" fillId="11" borderId="154" xfId="0" applyNumberFormat="1" applyFont="1" applyFill="1" applyBorder="1" applyAlignment="1" applyProtection="1">
      <alignment vertical="center"/>
      <protection locked="0"/>
    </xf>
    <xf numFmtId="165" fontId="18" fillId="11" borderId="155" xfId="0" applyNumberFormat="1" applyFont="1" applyFill="1" applyBorder="1" applyAlignment="1" applyProtection="1">
      <alignment vertical="center"/>
      <protection locked="0"/>
    </xf>
    <xf numFmtId="165" fontId="18" fillId="11" borderId="147" xfId="0" applyNumberFormat="1" applyFont="1" applyFill="1" applyBorder="1" applyAlignment="1" applyProtection="1">
      <alignment horizontal="left" vertical="center"/>
      <protection locked="0"/>
    </xf>
    <xf numFmtId="0" fontId="18" fillId="0" borderId="10" xfId="0" applyFont="1" applyBorder="1" applyAlignment="1">
      <alignment horizontal="left" vertical="center"/>
    </xf>
    <xf numFmtId="0" fontId="18" fillId="0" borderId="11" xfId="0" applyFont="1" applyBorder="1" applyAlignment="1">
      <alignment horizontal="left" vertical="center"/>
    </xf>
    <xf numFmtId="165" fontId="10" fillId="0" borderId="144" xfId="0" applyNumberFormat="1" applyFont="1" applyBorder="1" applyAlignment="1">
      <alignment vertical="center"/>
    </xf>
    <xf numFmtId="165" fontId="18" fillId="0" borderId="145" xfId="0" applyNumberFormat="1" applyFont="1" applyBorder="1" applyAlignment="1">
      <alignment vertical="center"/>
    </xf>
    <xf numFmtId="0" fontId="0" fillId="0" borderId="29"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38" fillId="28" borderId="15" xfId="0" applyFont="1" applyFill="1" applyBorder="1" applyAlignment="1">
      <alignment horizontal="left" vertical="top" wrapText="1"/>
    </xf>
    <xf numFmtId="0" fontId="38" fillId="28" borderId="16" xfId="0" applyFont="1" applyFill="1" applyBorder="1" applyAlignment="1">
      <alignment horizontal="left" vertical="top" wrapText="1"/>
    </xf>
    <xf numFmtId="0" fontId="38" fillId="28" borderId="17" xfId="0" applyFont="1" applyFill="1" applyBorder="1" applyAlignment="1">
      <alignment horizontal="left" vertical="top" wrapText="1"/>
    </xf>
    <xf numFmtId="0" fontId="10" fillId="0" borderId="167" xfId="0" applyFont="1" applyBorder="1" applyAlignment="1">
      <alignment vertical="center" wrapText="1"/>
    </xf>
    <xf numFmtId="0" fontId="18" fillId="0" borderId="140" xfId="0" applyFont="1" applyBorder="1" applyAlignment="1">
      <alignment vertical="center" wrapText="1"/>
    </xf>
    <xf numFmtId="0" fontId="10" fillId="0" borderId="193" xfId="0" applyFont="1" applyBorder="1" applyAlignment="1">
      <alignment vertical="center" wrapText="1"/>
    </xf>
    <xf numFmtId="0" fontId="18" fillId="0" borderId="194" xfId="0" applyFont="1" applyBorder="1" applyAlignment="1">
      <alignmen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18" fillId="0" borderId="50" xfId="0" applyFont="1" applyBorder="1" applyAlignment="1">
      <alignment horizontal="left" vertical="center"/>
    </xf>
    <xf numFmtId="165" fontId="10" fillId="0" borderId="144" xfId="0" applyNumberFormat="1" applyFont="1" applyBorder="1" applyAlignment="1">
      <alignment horizontal="left" vertical="center"/>
    </xf>
    <xf numFmtId="165" fontId="18" fillId="0" borderId="35" xfId="0" applyNumberFormat="1" applyFont="1" applyBorder="1" applyAlignment="1">
      <alignment horizontal="left" vertical="center"/>
    </xf>
    <xf numFmtId="165" fontId="43" fillId="11" borderId="52" xfId="0" applyNumberFormat="1" applyFont="1" applyFill="1" applyBorder="1" applyAlignment="1" applyProtection="1">
      <alignment vertical="center"/>
      <protection locked="0"/>
    </xf>
    <xf numFmtId="165" fontId="43" fillId="11" borderId="58" xfId="0" applyNumberFormat="1" applyFont="1" applyFill="1" applyBorder="1" applyAlignment="1" applyProtection="1">
      <alignment vertical="center"/>
      <protection locked="0"/>
    </xf>
    <xf numFmtId="165" fontId="18" fillId="11" borderId="67" xfId="0" applyNumberFormat="1" applyFont="1" applyFill="1" applyBorder="1" applyAlignment="1" applyProtection="1">
      <alignment vertical="center"/>
      <protection locked="0"/>
    </xf>
    <xf numFmtId="165" fontId="18" fillId="11" borderId="59" xfId="0" applyNumberFormat="1" applyFont="1" applyFill="1" applyBorder="1" applyAlignment="1" applyProtection="1">
      <alignment vertical="center"/>
      <protection locked="0"/>
    </xf>
    <xf numFmtId="165" fontId="18" fillId="11" borderId="54" xfId="0" applyNumberFormat="1" applyFont="1" applyFill="1" applyBorder="1" applyAlignment="1" applyProtection="1">
      <alignment vertical="center"/>
      <protection locked="0"/>
    </xf>
    <xf numFmtId="165" fontId="18" fillId="11" borderId="60" xfId="0" applyNumberFormat="1" applyFont="1" applyFill="1" applyBorder="1" applyAlignment="1" applyProtection="1">
      <alignment vertical="center"/>
      <protection locked="0"/>
    </xf>
    <xf numFmtId="14" fontId="24" fillId="11" borderId="10" xfId="0" applyNumberFormat="1" applyFont="1" applyFill="1" applyBorder="1" applyAlignment="1" applyProtection="1">
      <alignment horizontal="left" vertical="top"/>
      <protection locked="0"/>
    </xf>
    <xf numFmtId="14" fontId="24" fillId="11" borderId="11" xfId="0" applyNumberFormat="1" applyFont="1" applyFill="1" applyBorder="1" applyAlignment="1" applyProtection="1">
      <alignment horizontal="left" vertical="top"/>
      <protection locked="0"/>
    </xf>
    <xf numFmtId="14" fontId="24" fillId="11" borderId="50" xfId="0" applyNumberFormat="1" applyFont="1" applyFill="1" applyBorder="1" applyAlignment="1" applyProtection="1">
      <alignment horizontal="left" vertical="top"/>
      <protection locked="0"/>
    </xf>
    <xf numFmtId="165" fontId="18" fillId="11" borderId="55" xfId="0" applyNumberFormat="1" applyFont="1" applyFill="1" applyBorder="1" applyAlignment="1" applyProtection="1">
      <alignment vertical="center"/>
      <protection locked="0"/>
    </xf>
    <xf numFmtId="165" fontId="18" fillId="11" borderId="68" xfId="0" applyNumberFormat="1" applyFont="1" applyFill="1" applyBorder="1" applyAlignment="1" applyProtection="1">
      <alignment vertical="center"/>
      <protection locked="0"/>
    </xf>
    <xf numFmtId="165" fontId="18" fillId="11" borderId="54" xfId="0" applyNumberFormat="1" applyFont="1" applyFill="1" applyBorder="1" applyAlignment="1" applyProtection="1">
      <alignment horizontal="left" vertical="center"/>
      <protection locked="0"/>
    </xf>
    <xf numFmtId="165" fontId="18" fillId="11" borderId="55" xfId="0" applyNumberFormat="1" applyFont="1" applyFill="1" applyBorder="1" applyAlignment="1" applyProtection="1">
      <alignment horizontal="left" vertical="center"/>
      <protection locked="0"/>
    </xf>
    <xf numFmtId="165" fontId="18" fillId="11" borderId="52" xfId="0" applyNumberFormat="1" applyFont="1" applyFill="1" applyBorder="1" applyAlignment="1" applyProtection="1">
      <alignment horizontal="left" vertical="center"/>
      <protection locked="0"/>
    </xf>
    <xf numFmtId="165" fontId="18" fillId="11" borderId="53" xfId="0" applyNumberFormat="1" applyFont="1" applyFill="1" applyBorder="1" applyAlignment="1" applyProtection="1">
      <alignment horizontal="left" vertical="center"/>
      <protection locked="0"/>
    </xf>
    <xf numFmtId="165" fontId="18" fillId="11" borderId="67" xfId="0" applyNumberFormat="1" applyFont="1" applyFill="1" applyBorder="1" applyAlignment="1" applyProtection="1">
      <alignment horizontal="left" vertical="center"/>
      <protection locked="0"/>
    </xf>
    <xf numFmtId="165" fontId="18" fillId="11" borderId="68" xfId="0" applyNumberFormat="1" applyFont="1" applyFill="1" applyBorder="1" applyAlignment="1" applyProtection="1">
      <alignment horizontal="left" vertical="center"/>
      <protection locked="0"/>
    </xf>
    <xf numFmtId="165" fontId="18" fillId="11" borderId="72" xfId="0" applyNumberFormat="1" applyFont="1" applyFill="1" applyBorder="1" applyAlignment="1" applyProtection="1">
      <alignment horizontal="left" vertical="center"/>
      <protection locked="0"/>
    </xf>
    <xf numFmtId="165" fontId="18" fillId="11" borderId="73" xfId="0" applyNumberFormat="1" applyFont="1" applyFill="1" applyBorder="1" applyAlignment="1" applyProtection="1">
      <alignment horizontal="left" vertical="center"/>
      <protection locked="0"/>
    </xf>
    <xf numFmtId="0" fontId="29" fillId="0" borderId="27" xfId="0" applyFont="1" applyBorder="1" applyAlignment="1">
      <alignment horizontal="left" vertical="center" wrapText="1"/>
    </xf>
    <xf numFmtId="0" fontId="29" fillId="0" borderId="28" xfId="0" applyFont="1" applyBorder="1" applyAlignment="1">
      <alignment horizontal="left" vertical="center" wrapText="1"/>
    </xf>
    <xf numFmtId="0" fontId="29" fillId="0" borderId="29" xfId="0" applyFont="1" applyBorder="1" applyAlignment="1">
      <alignment horizontal="left" vertical="center" wrapText="1"/>
    </xf>
    <xf numFmtId="165" fontId="18" fillId="11" borderId="52" xfId="0" applyNumberFormat="1" applyFont="1" applyFill="1" applyBorder="1" applyAlignment="1" applyProtection="1">
      <alignment vertical="center"/>
      <protection locked="0"/>
    </xf>
    <xf numFmtId="165" fontId="18" fillId="11" borderId="58" xfId="0" applyNumberFormat="1" applyFont="1" applyFill="1" applyBorder="1" applyAlignment="1" applyProtection="1">
      <alignment vertical="center"/>
      <protection locked="0"/>
    </xf>
    <xf numFmtId="165" fontId="18" fillId="11" borderId="72" xfId="0" applyNumberFormat="1" applyFont="1" applyFill="1" applyBorder="1" applyAlignment="1" applyProtection="1">
      <alignment vertical="center"/>
      <protection locked="0"/>
    </xf>
    <xf numFmtId="165" fontId="18" fillId="11" borderId="38" xfId="0" applyNumberFormat="1" applyFont="1" applyFill="1" applyBorder="1" applyAlignment="1" applyProtection="1">
      <alignment vertical="center"/>
      <protection locked="0"/>
    </xf>
    <xf numFmtId="0" fontId="18" fillId="0" borderId="0" xfId="0" applyFont="1" applyAlignment="1">
      <alignment horizontal="left" vertical="top"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10" fillId="11" borderId="36" xfId="0" applyFont="1" applyFill="1" applyBorder="1" applyAlignment="1" applyProtection="1">
      <alignment horizontal="left" vertical="top" wrapText="1"/>
      <protection locked="0"/>
    </xf>
    <xf numFmtId="0" fontId="18" fillId="11" borderId="37" xfId="0" applyFont="1" applyFill="1" applyBorder="1" applyAlignment="1" applyProtection="1">
      <alignment horizontal="left" vertical="top" wrapText="1"/>
      <protection locked="0"/>
    </xf>
    <xf numFmtId="0" fontId="18" fillId="11" borderId="38" xfId="0" applyFont="1" applyFill="1" applyBorder="1" applyAlignment="1" applyProtection="1">
      <alignment horizontal="left" vertical="top" wrapText="1"/>
      <protection locked="0"/>
    </xf>
    <xf numFmtId="0" fontId="10" fillId="11" borderId="2" xfId="0" applyFont="1" applyFill="1" applyBorder="1" applyAlignment="1" applyProtection="1">
      <alignment horizontal="left" vertical="center"/>
      <protection locked="0"/>
    </xf>
    <xf numFmtId="0" fontId="18" fillId="11" borderId="2" xfId="0" applyFont="1" applyFill="1" applyBorder="1" applyAlignment="1" applyProtection="1">
      <alignment horizontal="left" vertical="center"/>
      <protection locked="0"/>
    </xf>
    <xf numFmtId="0" fontId="18" fillId="11" borderId="3" xfId="0" applyFont="1" applyFill="1" applyBorder="1" applyAlignment="1" applyProtection="1">
      <alignment horizontal="left" vertical="center"/>
      <protection locked="0"/>
    </xf>
    <xf numFmtId="0" fontId="24" fillId="11" borderId="47" xfId="0" applyFont="1" applyFill="1" applyBorder="1" applyAlignment="1" applyProtection="1">
      <alignment horizontal="left"/>
      <protection locked="0"/>
    </xf>
    <xf numFmtId="0" fontId="24" fillId="11" borderId="34" xfId="0" applyFont="1" applyFill="1" applyBorder="1" applyAlignment="1" applyProtection="1">
      <alignment horizontal="left"/>
      <protection locked="0"/>
    </xf>
    <xf numFmtId="0" fontId="24" fillId="11" borderId="35" xfId="0" applyFont="1" applyFill="1" applyBorder="1" applyAlignment="1" applyProtection="1">
      <alignment horizontal="left"/>
      <protection locked="0"/>
    </xf>
    <xf numFmtId="14" fontId="24" fillId="11" borderId="51" xfId="0" applyNumberFormat="1" applyFont="1" applyFill="1" applyBorder="1" applyAlignment="1" applyProtection="1">
      <alignment horizontal="left" vertical="top"/>
      <protection locked="0"/>
    </xf>
    <xf numFmtId="14" fontId="24" fillId="11" borderId="37" xfId="0" applyNumberFormat="1" applyFont="1" applyFill="1" applyBorder="1" applyAlignment="1" applyProtection="1">
      <alignment horizontal="left" vertical="top"/>
      <protection locked="0"/>
    </xf>
    <xf numFmtId="14" fontId="24" fillId="11" borderId="38" xfId="0" applyNumberFormat="1" applyFont="1" applyFill="1" applyBorder="1" applyAlignment="1" applyProtection="1">
      <alignment horizontal="left" vertical="top"/>
      <protection locked="0"/>
    </xf>
    <xf numFmtId="0" fontId="10" fillId="11" borderId="165" xfId="0" applyFont="1" applyFill="1" applyBorder="1" applyAlignment="1" applyProtection="1">
      <alignment horizontal="left" vertical="center"/>
      <protection locked="0"/>
    </xf>
    <xf numFmtId="0" fontId="18" fillId="11" borderId="165" xfId="0" applyFont="1" applyFill="1" applyBorder="1" applyAlignment="1" applyProtection="1">
      <alignment horizontal="left" vertical="center"/>
      <protection locked="0"/>
    </xf>
    <xf numFmtId="0" fontId="18" fillId="11" borderId="166" xfId="0" applyFont="1" applyFill="1" applyBorder="1" applyAlignment="1" applyProtection="1">
      <alignment horizontal="left" vertical="center"/>
      <protection locked="0"/>
    </xf>
    <xf numFmtId="0" fontId="10" fillId="11" borderId="168" xfId="0" applyFont="1" applyFill="1" applyBorder="1" applyAlignment="1" applyProtection="1">
      <alignment horizontal="left" vertical="center"/>
      <protection locked="0"/>
    </xf>
    <xf numFmtId="0" fontId="18" fillId="11" borderId="168" xfId="0" applyFont="1" applyFill="1" applyBorder="1" applyAlignment="1" applyProtection="1">
      <alignment horizontal="left" vertical="center"/>
      <protection locked="0"/>
    </xf>
    <xf numFmtId="0" fontId="18" fillId="11" borderId="169" xfId="0" applyFont="1" applyFill="1" applyBorder="1" applyAlignment="1" applyProtection="1">
      <alignment horizontal="left" vertical="center"/>
      <protection locked="0"/>
    </xf>
    <xf numFmtId="0" fontId="24" fillId="11" borderId="36" xfId="0" applyFont="1" applyFill="1" applyBorder="1" applyAlignment="1">
      <alignment horizontal="left" vertical="top" wrapText="1"/>
    </xf>
    <xf numFmtId="0" fontId="24" fillId="11" borderId="37" xfId="0" applyFont="1" applyFill="1" applyBorder="1" applyAlignment="1">
      <alignment horizontal="left" vertical="top" wrapText="1"/>
    </xf>
    <xf numFmtId="0" fontId="24" fillId="11" borderId="38" xfId="0" applyFont="1" applyFill="1" applyBorder="1" applyAlignment="1">
      <alignment horizontal="left" vertical="top" wrapText="1"/>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68" fillId="0" borderId="30" xfId="0" applyFont="1" applyBorder="1" applyAlignment="1">
      <alignment horizontal="left" vertical="center" wrapText="1"/>
    </xf>
    <xf numFmtId="0" fontId="68" fillId="0" borderId="31" xfId="0" applyFont="1" applyBorder="1" applyAlignment="1">
      <alignment horizontal="left" vertical="center" wrapText="1"/>
    </xf>
    <xf numFmtId="0" fontId="68" fillId="0" borderId="32" xfId="0" applyFont="1" applyBorder="1" applyAlignment="1">
      <alignment horizontal="left" vertical="center" wrapText="1"/>
    </xf>
    <xf numFmtId="0" fontId="24" fillId="0" borderId="33" xfId="0" applyFont="1" applyBorder="1" applyAlignment="1">
      <alignment horizontal="left" vertical="top" wrapText="1"/>
    </xf>
    <xf numFmtId="0" fontId="24" fillId="0" borderId="34" xfId="0" applyFont="1" applyBorder="1" applyAlignment="1">
      <alignment horizontal="left" vertical="top" wrapText="1"/>
    </xf>
    <xf numFmtId="0" fontId="24" fillId="0" borderId="35" xfId="0" applyFont="1" applyBorder="1" applyAlignment="1">
      <alignment horizontal="left" vertical="top" wrapText="1"/>
    </xf>
    <xf numFmtId="0" fontId="24" fillId="0" borderId="0" xfId="0" applyFont="1" applyAlignment="1">
      <alignment horizontal="left" vertical="top" wrapText="1"/>
    </xf>
    <xf numFmtId="14" fontId="24" fillId="11" borderId="5" xfId="0" applyNumberFormat="1" applyFont="1" applyFill="1" applyBorder="1" applyAlignment="1" applyProtection="1">
      <alignment horizontal="left" vertical="top"/>
      <protection locked="0"/>
    </xf>
    <xf numFmtId="14" fontId="24" fillId="11" borderId="6" xfId="0" applyNumberFormat="1" applyFont="1" applyFill="1" applyBorder="1" applyAlignment="1" applyProtection="1">
      <alignment horizontal="left" vertical="top"/>
      <protection locked="0"/>
    </xf>
    <xf numFmtId="14" fontId="24" fillId="11" borderId="8" xfId="0" applyNumberFormat="1" applyFont="1" applyFill="1" applyBorder="1" applyAlignment="1" applyProtection="1">
      <alignment horizontal="left" vertical="top"/>
      <protection locked="0"/>
    </xf>
    <xf numFmtId="14" fontId="24" fillId="11" borderId="9" xfId="0" applyNumberFormat="1" applyFont="1" applyFill="1" applyBorder="1" applyAlignment="1" applyProtection="1">
      <alignment horizontal="left" vertical="top"/>
      <protection locked="0"/>
    </xf>
    <xf numFmtId="0" fontId="24" fillId="11" borderId="47" xfId="0" applyFont="1" applyFill="1" applyBorder="1" applyAlignment="1" applyProtection="1">
      <alignment horizontal="left" vertical="center"/>
      <protection locked="0"/>
    </xf>
    <xf numFmtId="0" fontId="24" fillId="11" borderId="34" xfId="0" applyFont="1" applyFill="1" applyBorder="1" applyAlignment="1" applyProtection="1">
      <alignment horizontal="left" vertical="center"/>
      <protection locked="0"/>
    </xf>
    <xf numFmtId="0" fontId="24" fillId="11" borderId="35" xfId="0" applyFont="1" applyFill="1" applyBorder="1" applyAlignment="1" applyProtection="1">
      <alignment horizontal="left" vertical="center"/>
      <protection locked="0"/>
    </xf>
    <xf numFmtId="165" fontId="18" fillId="11" borderId="154" xfId="0" applyNumberFormat="1" applyFont="1" applyFill="1" applyBorder="1" applyAlignment="1" applyProtection="1">
      <alignment horizontal="left" vertical="center"/>
      <protection locked="0"/>
    </xf>
    <xf numFmtId="165" fontId="18" fillId="11" borderId="83" xfId="0" applyNumberFormat="1" applyFont="1" applyFill="1" applyBorder="1" applyAlignment="1" applyProtection="1">
      <alignment horizontal="left" vertical="center"/>
      <protection locked="0"/>
    </xf>
    <xf numFmtId="165" fontId="18" fillId="11" borderId="84" xfId="0" applyNumberFormat="1" applyFont="1" applyFill="1" applyBorder="1" applyAlignment="1" applyProtection="1">
      <alignment horizontal="left" vertical="center"/>
      <protection locked="0"/>
    </xf>
    <xf numFmtId="165" fontId="18" fillId="11" borderId="53" xfId="0" applyNumberFormat="1" applyFont="1" applyFill="1" applyBorder="1" applyAlignment="1" applyProtection="1">
      <alignment vertical="center"/>
      <protection locked="0"/>
    </xf>
    <xf numFmtId="165" fontId="18" fillId="11" borderId="73" xfId="0" applyNumberFormat="1" applyFont="1" applyFill="1" applyBorder="1" applyAlignment="1" applyProtection="1">
      <alignment vertical="center"/>
      <protection locked="0"/>
    </xf>
    <xf numFmtId="165" fontId="18" fillId="11" borderId="78" xfId="0" applyNumberFormat="1" applyFont="1" applyFill="1" applyBorder="1" applyAlignment="1" applyProtection="1">
      <alignment horizontal="left" vertical="center"/>
      <protection locked="0"/>
    </xf>
    <xf numFmtId="165" fontId="43" fillId="11" borderId="52" xfId="0" applyNumberFormat="1" applyFont="1" applyFill="1" applyBorder="1" applyAlignment="1" applyProtection="1">
      <alignment horizontal="left" vertical="center"/>
      <protection locked="0"/>
    </xf>
    <xf numFmtId="165" fontId="43" fillId="11" borderId="58" xfId="0" applyNumberFormat="1" applyFont="1" applyFill="1" applyBorder="1" applyAlignment="1" applyProtection="1">
      <alignment horizontal="left" vertical="center"/>
      <protection locked="0"/>
    </xf>
    <xf numFmtId="165" fontId="18" fillId="11" borderId="59" xfId="0" applyNumberFormat="1" applyFont="1" applyFill="1" applyBorder="1" applyAlignment="1" applyProtection="1">
      <alignment horizontal="left" vertical="center"/>
      <protection locked="0"/>
    </xf>
    <xf numFmtId="165" fontId="18" fillId="11" borderId="60" xfId="0" applyNumberFormat="1" applyFont="1" applyFill="1" applyBorder="1" applyAlignment="1" applyProtection="1">
      <alignment horizontal="left" vertical="center"/>
      <protection locked="0"/>
    </xf>
    <xf numFmtId="165" fontId="18" fillId="11" borderId="58" xfId="0" applyNumberFormat="1" applyFont="1" applyFill="1" applyBorder="1" applyAlignment="1" applyProtection="1">
      <alignment horizontal="left" vertical="center"/>
      <protection locked="0"/>
    </xf>
    <xf numFmtId="165" fontId="18" fillId="11" borderId="38" xfId="0" applyNumberFormat="1" applyFont="1" applyFill="1" applyBorder="1" applyAlignment="1" applyProtection="1">
      <alignment horizontal="left" vertical="center"/>
      <protection locked="0"/>
    </xf>
    <xf numFmtId="165" fontId="18" fillId="11" borderId="84" xfId="0" applyNumberFormat="1" applyFont="1" applyFill="1" applyBorder="1" applyAlignment="1" applyProtection="1">
      <alignment vertical="center"/>
      <protection locked="0"/>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11" borderId="36" xfId="0" applyFont="1" applyFill="1" applyBorder="1" applyAlignment="1">
      <alignment horizontal="left" vertical="top" wrapText="1"/>
    </xf>
    <xf numFmtId="0" fontId="18" fillId="11" borderId="37" xfId="0" applyFont="1" applyFill="1" applyBorder="1" applyAlignment="1">
      <alignment horizontal="left" vertical="top" wrapText="1"/>
    </xf>
    <xf numFmtId="0" fontId="18" fillId="11" borderId="38" xfId="0" applyFont="1" applyFill="1" applyBorder="1" applyAlignment="1">
      <alignment horizontal="left" vertical="top" wrapText="1"/>
    </xf>
    <xf numFmtId="0" fontId="18" fillId="11" borderId="47" xfId="0" applyFont="1" applyFill="1" applyBorder="1" applyAlignment="1" applyProtection="1">
      <alignment horizontal="left"/>
      <protection locked="0"/>
    </xf>
    <xf numFmtId="0" fontId="18" fillId="11" borderId="34" xfId="0" applyFont="1" applyFill="1" applyBorder="1" applyAlignment="1" applyProtection="1">
      <alignment horizontal="left"/>
      <protection locked="0"/>
    </xf>
    <xf numFmtId="0" fontId="18" fillId="11" borderId="35" xfId="0" applyFont="1" applyFill="1" applyBorder="1" applyAlignment="1" applyProtection="1">
      <alignment horizontal="left"/>
      <protection locked="0"/>
    </xf>
    <xf numFmtId="14" fontId="18" fillId="11" borderId="10" xfId="0" applyNumberFormat="1" applyFont="1" applyFill="1" applyBorder="1" applyAlignment="1" applyProtection="1">
      <alignment horizontal="left" vertical="top"/>
      <protection locked="0"/>
    </xf>
    <xf numFmtId="14" fontId="18" fillId="11" borderId="11" xfId="0" applyNumberFormat="1" applyFont="1" applyFill="1" applyBorder="1" applyAlignment="1" applyProtection="1">
      <alignment horizontal="left" vertical="top"/>
      <protection locked="0"/>
    </xf>
    <xf numFmtId="14" fontId="18" fillId="11" borderId="50" xfId="0" applyNumberFormat="1" applyFont="1" applyFill="1" applyBorder="1" applyAlignment="1" applyProtection="1">
      <alignment horizontal="left" vertical="top"/>
      <protection locked="0"/>
    </xf>
    <xf numFmtId="14" fontId="18" fillId="11" borderId="51" xfId="0" applyNumberFormat="1" applyFont="1" applyFill="1" applyBorder="1" applyAlignment="1" applyProtection="1">
      <alignment horizontal="left" vertical="top"/>
      <protection locked="0"/>
    </xf>
    <xf numFmtId="14" fontId="18" fillId="11" borderId="37" xfId="0" applyNumberFormat="1" applyFont="1" applyFill="1" applyBorder="1" applyAlignment="1" applyProtection="1">
      <alignment horizontal="left" vertical="top"/>
      <protection locked="0"/>
    </xf>
    <xf numFmtId="14" fontId="18" fillId="11" borderId="38" xfId="0" applyNumberFormat="1" applyFont="1" applyFill="1" applyBorder="1" applyAlignment="1" applyProtection="1">
      <alignment horizontal="left" vertical="top"/>
      <protection locked="0"/>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165" fontId="43" fillId="11" borderId="147" xfId="0" applyNumberFormat="1" applyFont="1" applyFill="1" applyBorder="1" applyAlignment="1" applyProtection="1">
      <alignment vertical="center"/>
      <protection locked="0"/>
    </xf>
    <xf numFmtId="165" fontId="43" fillId="11" borderId="152" xfId="0" applyNumberFormat="1" applyFont="1" applyFill="1" applyBorder="1" applyAlignment="1" applyProtection="1">
      <alignment vertical="center"/>
      <protection locked="0"/>
    </xf>
    <xf numFmtId="0" fontId="18" fillId="11" borderId="47" xfId="0" applyFont="1" applyFill="1" applyBorder="1" applyAlignment="1" applyProtection="1">
      <alignment horizontal="left" vertical="center"/>
      <protection locked="0"/>
    </xf>
    <xf numFmtId="0" fontId="18" fillId="11" borderId="34" xfId="0" applyFont="1" applyFill="1" applyBorder="1" applyAlignment="1" applyProtection="1">
      <alignment horizontal="left" vertical="center"/>
      <protection locked="0"/>
    </xf>
    <xf numFmtId="0" fontId="18" fillId="11" borderId="35" xfId="0" applyFont="1" applyFill="1" applyBorder="1" applyAlignment="1" applyProtection="1">
      <alignment horizontal="left" vertical="center"/>
      <protection locked="0"/>
    </xf>
    <xf numFmtId="14" fontId="18" fillId="11" borderId="5" xfId="0" applyNumberFormat="1" applyFont="1" applyFill="1" applyBorder="1" applyAlignment="1" applyProtection="1">
      <alignment horizontal="left" vertical="top"/>
      <protection locked="0"/>
    </xf>
    <xf numFmtId="14" fontId="18" fillId="11" borderId="6" xfId="0" applyNumberFormat="1" applyFont="1" applyFill="1" applyBorder="1" applyAlignment="1" applyProtection="1">
      <alignment horizontal="left" vertical="top"/>
      <protection locked="0"/>
    </xf>
    <xf numFmtId="14" fontId="18" fillId="11" borderId="8" xfId="0" applyNumberFormat="1" applyFont="1" applyFill="1" applyBorder="1" applyAlignment="1" applyProtection="1">
      <alignment horizontal="left" vertical="top"/>
      <protection locked="0"/>
    </xf>
    <xf numFmtId="14" fontId="18" fillId="11" borderId="9" xfId="0" applyNumberFormat="1" applyFont="1" applyFill="1" applyBorder="1" applyAlignment="1" applyProtection="1">
      <alignment horizontal="left" vertical="top"/>
      <protection locked="0"/>
    </xf>
    <xf numFmtId="165" fontId="18" fillId="11" borderId="152" xfId="0" applyNumberFormat="1" applyFont="1" applyFill="1" applyBorder="1" applyAlignment="1" applyProtection="1">
      <alignment horizontal="left" vertical="center"/>
      <protection locked="0"/>
    </xf>
    <xf numFmtId="165" fontId="18" fillId="11" borderId="204" xfId="0" applyNumberFormat="1" applyFont="1" applyFill="1" applyBorder="1" applyAlignment="1" applyProtection="1">
      <alignment vertical="center"/>
      <protection locked="0"/>
    </xf>
    <xf numFmtId="165" fontId="18" fillId="11" borderId="204" xfId="0" applyNumberFormat="1" applyFont="1" applyFill="1" applyBorder="1" applyAlignment="1" applyProtection="1">
      <alignment horizontal="left" vertical="center"/>
      <protection locked="0"/>
    </xf>
    <xf numFmtId="165" fontId="18" fillId="11" borderId="205" xfId="0" applyNumberFormat="1" applyFont="1" applyFill="1" applyBorder="1" applyAlignment="1" applyProtection="1">
      <alignment horizontal="left" vertical="center"/>
      <protection locked="0"/>
    </xf>
    <xf numFmtId="165" fontId="43" fillId="11" borderId="147" xfId="0" applyNumberFormat="1" applyFont="1" applyFill="1" applyBorder="1" applyAlignment="1" applyProtection="1">
      <alignment horizontal="left" vertical="center"/>
      <protection locked="0"/>
    </xf>
    <xf numFmtId="165" fontId="43" fillId="11" borderId="152" xfId="0" applyNumberFormat="1" applyFont="1" applyFill="1" applyBorder="1" applyAlignment="1" applyProtection="1">
      <alignment horizontal="left" vertical="center"/>
      <protection locked="0"/>
    </xf>
    <xf numFmtId="0" fontId="75" fillId="28" borderId="0" xfId="0" applyFont="1" applyFill="1" applyAlignment="1">
      <alignment horizontal="center" vertical="center" wrapText="1"/>
    </xf>
    <xf numFmtId="0" fontId="0" fillId="11" borderId="27" xfId="0" applyFill="1" applyBorder="1" applyAlignment="1">
      <alignment horizontal="center" vertical="center" wrapText="1"/>
    </xf>
    <xf numFmtId="0" fontId="26" fillId="11" borderId="28" xfId="0" applyFont="1" applyFill="1" applyBorder="1" applyAlignment="1">
      <alignment horizontal="center" vertical="center"/>
    </xf>
    <xf numFmtId="0" fontId="26" fillId="11" borderId="29" xfId="0" applyFont="1" applyFill="1" applyBorder="1" applyAlignment="1">
      <alignment horizontal="center" vertical="center"/>
    </xf>
    <xf numFmtId="0" fontId="62" fillId="13" borderId="137" xfId="0" applyFont="1" applyFill="1" applyBorder="1" applyAlignment="1" applyProtection="1">
      <alignment horizontal="left"/>
      <protection locked="0"/>
    </xf>
    <xf numFmtId="0" fontId="62" fillId="13" borderId="138" xfId="0" applyFont="1" applyFill="1" applyBorder="1" applyAlignment="1" applyProtection="1">
      <alignment horizontal="left"/>
      <protection locked="0"/>
    </xf>
    <xf numFmtId="0" fontId="94" fillId="13" borderId="137" xfId="0" applyFont="1" applyFill="1" applyBorder="1" applyAlignment="1" applyProtection="1">
      <alignment horizontal="left"/>
      <protection locked="0"/>
    </xf>
    <xf numFmtId="0" fontId="94" fillId="13" borderId="138" xfId="0" applyFont="1" applyFill="1" applyBorder="1" applyAlignment="1" applyProtection="1">
      <alignment horizontal="left"/>
      <protection locked="0"/>
    </xf>
    <xf numFmtId="0" fontId="95" fillId="13" borderId="137" xfId="0" applyFont="1" applyFill="1" applyBorder="1" applyAlignment="1" applyProtection="1">
      <alignment horizontal="left"/>
      <protection locked="0"/>
    </xf>
    <xf numFmtId="0" fontId="95" fillId="13" borderId="138" xfId="0" applyFont="1" applyFill="1" applyBorder="1" applyAlignment="1" applyProtection="1">
      <alignment horizontal="left"/>
      <protection locked="0"/>
    </xf>
    <xf numFmtId="170" fontId="62" fillId="11" borderId="10" xfId="0" applyNumberFormat="1" applyFont="1" applyFill="1" applyBorder="1" applyAlignment="1" applyProtection="1">
      <alignment horizontal="left"/>
      <protection locked="0"/>
    </xf>
    <xf numFmtId="170" fontId="62" fillId="11" borderId="11" xfId="0" applyNumberFormat="1" applyFont="1" applyFill="1" applyBorder="1" applyAlignment="1" applyProtection="1">
      <alignment horizontal="left"/>
      <protection locked="0"/>
    </xf>
    <xf numFmtId="170" fontId="62" fillId="11" borderId="12" xfId="0" applyNumberFormat="1" applyFont="1" applyFill="1" applyBorder="1" applyAlignment="1" applyProtection="1">
      <alignment horizontal="left"/>
      <protection locked="0"/>
    </xf>
    <xf numFmtId="0" fontId="62" fillId="11" borderId="10" xfId="0" applyFont="1" applyFill="1" applyBorder="1" applyAlignment="1" applyProtection="1">
      <alignment horizontal="left"/>
      <protection locked="0"/>
    </xf>
    <xf numFmtId="0" fontId="62" fillId="11" borderId="11" xfId="0" applyFont="1" applyFill="1" applyBorder="1" applyAlignment="1" applyProtection="1">
      <alignment horizontal="left"/>
      <protection locked="0"/>
    </xf>
    <xf numFmtId="0" fontId="62" fillId="11" borderId="12" xfId="0" applyFont="1" applyFill="1" applyBorder="1" applyAlignment="1" applyProtection="1">
      <alignment horizontal="left"/>
      <protection locked="0"/>
    </xf>
    <xf numFmtId="0" fontId="62" fillId="11" borderId="10" xfId="0" applyFont="1" applyFill="1" applyBorder="1" applyAlignment="1" applyProtection="1">
      <alignment vertical="center"/>
      <protection locked="0"/>
    </xf>
    <xf numFmtId="0" fontId="62" fillId="11" borderId="12" xfId="0" applyFont="1" applyFill="1" applyBorder="1" applyAlignment="1" applyProtection="1">
      <alignment vertical="center"/>
      <protection locked="0"/>
    </xf>
    <xf numFmtId="171" fontId="62" fillId="11" borderId="10" xfId="0" applyNumberFormat="1" applyFont="1" applyFill="1" applyBorder="1" applyAlignment="1">
      <alignment horizontal="left"/>
    </xf>
    <xf numFmtId="171" fontId="62" fillId="11" borderId="11" xfId="0" applyNumberFormat="1" applyFont="1" applyFill="1" applyBorder="1" applyAlignment="1">
      <alignment horizontal="left"/>
    </xf>
    <xf numFmtId="171" fontId="62" fillId="11" borderId="12" xfId="0" applyNumberFormat="1" applyFont="1" applyFill="1" applyBorder="1" applyAlignment="1">
      <alignment horizontal="left"/>
    </xf>
    <xf numFmtId="169" fontId="62" fillId="11" borderId="10" xfId="0" applyNumberFormat="1" applyFont="1" applyFill="1" applyBorder="1" applyAlignment="1" applyProtection="1">
      <alignment horizontal="left"/>
      <protection locked="0"/>
    </xf>
    <xf numFmtId="169" fontId="62" fillId="11" borderId="11" xfId="0" applyNumberFormat="1" applyFont="1" applyFill="1" applyBorder="1" applyAlignment="1" applyProtection="1">
      <alignment horizontal="left"/>
      <protection locked="0"/>
    </xf>
    <xf numFmtId="169" fontId="62" fillId="11" borderId="12" xfId="0" applyNumberFormat="1" applyFont="1" applyFill="1" applyBorder="1" applyAlignment="1" applyProtection="1">
      <alignment horizontal="left"/>
      <protection locked="0"/>
    </xf>
    <xf numFmtId="14" fontId="62" fillId="11" borderId="10" xfId="0" applyNumberFormat="1" applyFont="1" applyFill="1" applyBorder="1" applyAlignment="1" applyProtection="1">
      <alignment horizontal="left"/>
      <protection locked="0"/>
    </xf>
    <xf numFmtId="14" fontId="62" fillId="11" borderId="11" xfId="0" applyNumberFormat="1" applyFont="1" applyFill="1" applyBorder="1" applyAlignment="1" applyProtection="1">
      <alignment horizontal="left"/>
      <protection locked="0"/>
    </xf>
    <xf numFmtId="14" fontId="62" fillId="11" borderId="12" xfId="0" applyNumberFormat="1" applyFont="1" applyFill="1" applyBorder="1" applyAlignment="1" applyProtection="1">
      <alignment horizontal="left"/>
      <protection locked="0"/>
    </xf>
    <xf numFmtId="175" fontId="62" fillId="11" borderId="10" xfId="0" applyNumberFormat="1" applyFont="1" applyFill="1" applyBorder="1" applyAlignment="1" applyProtection="1">
      <alignment horizontal="left"/>
      <protection locked="0"/>
    </xf>
    <xf numFmtId="175" fontId="62" fillId="11" borderId="11" xfId="0" applyNumberFormat="1" applyFont="1" applyFill="1" applyBorder="1" applyAlignment="1" applyProtection="1">
      <alignment horizontal="left"/>
      <protection locked="0"/>
    </xf>
    <xf numFmtId="175" fontId="62" fillId="11" borderId="12" xfId="0" applyNumberFormat="1" applyFont="1" applyFill="1" applyBorder="1" applyAlignment="1" applyProtection="1">
      <alignment horizontal="left"/>
      <protection locked="0"/>
    </xf>
    <xf numFmtId="166" fontId="62" fillId="11" borderId="10" xfId="0" applyNumberFormat="1" applyFont="1" applyFill="1" applyBorder="1" applyAlignment="1" applyProtection="1">
      <alignment horizontal="left"/>
      <protection locked="0"/>
    </xf>
    <xf numFmtId="166" fontId="62" fillId="11" borderId="11" xfId="0" applyNumberFormat="1" applyFont="1" applyFill="1" applyBorder="1" applyAlignment="1" applyProtection="1">
      <alignment horizontal="left"/>
      <protection locked="0"/>
    </xf>
    <xf numFmtId="166" fontId="62" fillId="11" borderId="12" xfId="0" applyNumberFormat="1" applyFont="1" applyFill="1" applyBorder="1" applyAlignment="1" applyProtection="1">
      <alignment horizontal="left"/>
      <protection locked="0"/>
    </xf>
    <xf numFmtId="49" fontId="62" fillId="11" borderId="10" xfId="0" applyNumberFormat="1" applyFont="1" applyFill="1" applyBorder="1" applyAlignment="1" applyProtection="1">
      <alignment horizontal="left"/>
      <protection locked="0"/>
    </xf>
    <xf numFmtId="49" fontId="62" fillId="11" borderId="11" xfId="0" applyNumberFormat="1" applyFont="1" applyFill="1" applyBorder="1" applyAlignment="1" applyProtection="1">
      <alignment horizontal="left"/>
      <protection locked="0"/>
    </xf>
    <xf numFmtId="49" fontId="62" fillId="11" borderId="12" xfId="0" applyNumberFormat="1" applyFont="1" applyFill="1" applyBorder="1" applyAlignment="1" applyProtection="1">
      <alignment horizontal="left"/>
      <protection locked="0"/>
    </xf>
    <xf numFmtId="49" fontId="62" fillId="11" borderId="10" xfId="0" applyNumberFormat="1" applyFont="1" applyFill="1" applyBorder="1" applyProtection="1">
      <protection locked="0"/>
    </xf>
    <xf numFmtId="49" fontId="62" fillId="11" borderId="11" xfId="0" applyNumberFormat="1" applyFont="1" applyFill="1" applyBorder="1" applyProtection="1">
      <protection locked="0"/>
    </xf>
    <xf numFmtId="49" fontId="62" fillId="11" borderId="12" xfId="0" applyNumberFormat="1" applyFont="1" applyFill="1" applyBorder="1" applyProtection="1">
      <protection locked="0"/>
    </xf>
    <xf numFmtId="0" fontId="62" fillId="11" borderId="10" xfId="0" applyFont="1" applyFill="1" applyBorder="1" applyAlignment="1" applyProtection="1">
      <alignment vertical="top"/>
      <protection locked="0"/>
    </xf>
    <xf numFmtId="0" fontId="62" fillId="11" borderId="11" xfId="0" applyFont="1" applyFill="1" applyBorder="1" applyAlignment="1" applyProtection="1">
      <alignment vertical="top"/>
      <protection locked="0"/>
    </xf>
    <xf numFmtId="0" fontId="62" fillId="11" borderId="12" xfId="0" applyFont="1" applyFill="1" applyBorder="1" applyAlignment="1" applyProtection="1">
      <alignment vertical="top"/>
      <protection locked="0"/>
    </xf>
    <xf numFmtId="176" fontId="62" fillId="11" borderId="10" xfId="0" applyNumberFormat="1" applyFont="1" applyFill="1" applyBorder="1" applyAlignment="1" applyProtection="1">
      <alignment horizontal="left" vertical="top"/>
      <protection locked="0"/>
    </xf>
    <xf numFmtId="176" fontId="62" fillId="11" borderId="11" xfId="0" applyNumberFormat="1" applyFont="1" applyFill="1" applyBorder="1" applyAlignment="1" applyProtection="1">
      <alignment horizontal="left" vertical="top"/>
      <protection locked="0"/>
    </xf>
    <xf numFmtId="176" fontId="62" fillId="11" borderId="12" xfId="0" applyNumberFormat="1" applyFont="1" applyFill="1" applyBorder="1" applyAlignment="1" applyProtection="1">
      <alignment horizontal="left" vertical="top"/>
      <protection locked="0"/>
    </xf>
    <xf numFmtId="0" fontId="62" fillId="11" borderId="10" xfId="0" applyFont="1" applyFill="1" applyBorder="1" applyProtection="1">
      <protection locked="0"/>
    </xf>
    <xf numFmtId="0" fontId="62" fillId="11" borderId="11" xfId="0" applyFont="1" applyFill="1" applyBorder="1" applyProtection="1">
      <protection locked="0"/>
    </xf>
    <xf numFmtId="0" fontId="62" fillId="11" borderId="12" xfId="0" applyFont="1" applyFill="1" applyBorder="1" applyProtection="1">
      <protection locked="0"/>
    </xf>
    <xf numFmtId="0" fontId="62" fillId="11" borderId="10" xfId="0" applyFont="1" applyFill="1" applyBorder="1" applyAlignment="1" applyProtection="1">
      <alignment horizontal="left" vertical="top"/>
      <protection locked="0"/>
    </xf>
    <xf numFmtId="0" fontId="62" fillId="11" borderId="11" xfId="0" applyFont="1" applyFill="1" applyBorder="1" applyAlignment="1" applyProtection="1">
      <alignment horizontal="left" vertical="top"/>
      <protection locked="0"/>
    </xf>
    <xf numFmtId="0" fontId="62" fillId="11" borderId="12" xfId="0" applyFont="1" applyFill="1" applyBorder="1" applyAlignment="1" applyProtection="1">
      <alignment horizontal="left" vertical="top"/>
      <protection locked="0"/>
    </xf>
    <xf numFmtId="172" fontId="62" fillId="11" borderId="10" xfId="0" applyNumberFormat="1" applyFont="1" applyFill="1" applyBorder="1" applyAlignment="1">
      <alignment horizontal="left"/>
    </xf>
    <xf numFmtId="172" fontId="62" fillId="11" borderId="11" xfId="0" applyNumberFormat="1" applyFont="1" applyFill="1" applyBorder="1" applyAlignment="1">
      <alignment horizontal="left"/>
    </xf>
    <xf numFmtId="172" fontId="62" fillId="11" borderId="12" xfId="0" applyNumberFormat="1" applyFont="1" applyFill="1" applyBorder="1" applyAlignment="1">
      <alignment horizontal="left"/>
    </xf>
    <xf numFmtId="0" fontId="0" fillId="0" borderId="0" xfId="0" applyAlignment="1" applyProtection="1">
      <alignment horizontal="left" vertical="top" wrapText="1"/>
      <protection locked="0"/>
    </xf>
    <xf numFmtId="0" fontId="0" fillId="8" borderId="156" xfId="0" applyFill="1" applyBorder="1" applyAlignment="1" applyProtection="1">
      <alignment horizontal="left" vertical="top" wrapText="1"/>
      <protection locked="0"/>
    </xf>
    <xf numFmtId="0" fontId="80" fillId="0" borderId="0" xfId="0" applyFont="1" applyAlignment="1">
      <alignment horizontal="center" vertical="top" wrapText="1"/>
    </xf>
    <xf numFmtId="0" fontId="0" fillId="12" borderId="5" xfId="0" applyFill="1" applyBorder="1" applyAlignment="1">
      <alignment vertical="top" wrapText="1"/>
    </xf>
    <xf numFmtId="0" fontId="80" fillId="12" borderId="5" xfId="0" applyFont="1" applyFill="1" applyBorder="1" applyAlignment="1">
      <alignment horizontal="center" vertical="center" textRotation="9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8" borderId="137" xfId="0" applyFill="1" applyBorder="1" applyAlignment="1" applyProtection="1">
      <alignment horizontal="left" vertical="top" wrapText="1"/>
      <protection locked="0"/>
    </xf>
    <xf numFmtId="0" fontId="0" fillId="8" borderId="159" xfId="0" applyFill="1" applyBorder="1" applyAlignment="1" applyProtection="1">
      <alignment horizontal="left" vertical="top" wrapText="1"/>
      <protection locked="0"/>
    </xf>
    <xf numFmtId="0" fontId="0" fillId="8" borderId="138" xfId="0" applyFill="1" applyBorder="1" applyAlignment="1" applyProtection="1">
      <alignment horizontal="left" vertical="top" wrapText="1"/>
      <protection locked="0"/>
    </xf>
    <xf numFmtId="0" fontId="0" fillId="8" borderId="137" xfId="0" applyFill="1" applyBorder="1" applyAlignment="1">
      <alignment horizontal="left" vertical="top" wrapText="1"/>
    </xf>
    <xf numFmtId="0" fontId="0" fillId="8" borderId="159" xfId="0" applyFill="1" applyBorder="1" applyAlignment="1">
      <alignment horizontal="left" vertical="top" wrapText="1"/>
    </xf>
    <xf numFmtId="0" fontId="0" fillId="8" borderId="138" xfId="0" applyFill="1" applyBorder="1" applyAlignment="1">
      <alignment horizontal="left" vertical="top" wrapText="1"/>
    </xf>
    <xf numFmtId="0" fontId="0" fillId="8" borderId="156" xfId="0" applyFill="1" applyBorder="1" applyAlignment="1">
      <alignment horizontal="left" vertical="top" wrapText="1"/>
    </xf>
    <xf numFmtId="0" fontId="74" fillId="8" borderId="156" xfId="0" applyFont="1" applyFill="1" applyBorder="1" applyAlignment="1">
      <alignment horizontal="center" vertical="center" textRotation="90"/>
    </xf>
    <xf numFmtId="0" fontId="80" fillId="0" borderId="0" xfId="0" applyFont="1" applyAlignment="1">
      <alignment horizontal="center"/>
    </xf>
    <xf numFmtId="0" fontId="78" fillId="8" borderId="156" xfId="0" applyFont="1" applyFill="1" applyBorder="1" applyAlignment="1">
      <alignment horizontal="center" vertical="center" textRotation="90"/>
    </xf>
    <xf numFmtId="0" fontId="80" fillId="0" borderId="0" xfId="0" applyFont="1" applyAlignment="1">
      <alignment horizontal="left"/>
    </xf>
    <xf numFmtId="0" fontId="24" fillId="12" borderId="5" xfId="0" applyFont="1" applyFill="1" applyBorder="1" applyAlignment="1" applyProtection="1">
      <alignment horizontal="left" vertical="top" wrapText="1"/>
      <protection locked="0"/>
    </xf>
    <xf numFmtId="0" fontId="0" fillId="12" borderId="10" xfId="0" applyFill="1" applyBorder="1" applyAlignment="1">
      <alignment horizontal="left" vertical="top" wrapText="1"/>
    </xf>
    <xf numFmtId="0" fontId="0" fillId="12" borderId="11" xfId="0" applyFill="1" applyBorder="1" applyAlignment="1">
      <alignment horizontal="left" vertical="top"/>
    </xf>
    <xf numFmtId="0" fontId="0" fillId="12" borderId="12" xfId="0" applyFill="1" applyBorder="1" applyAlignment="1">
      <alignment horizontal="left" vertical="top"/>
    </xf>
    <xf numFmtId="0" fontId="79" fillId="12" borderId="5" xfId="0" applyFont="1" applyFill="1" applyBorder="1" applyAlignment="1">
      <alignment horizontal="center" vertical="center" textRotation="90"/>
    </xf>
  </cellXfs>
  <cellStyles count="3">
    <cellStyle name="Link" xfId="1" builtinId="8"/>
    <cellStyle name="Standard" xfId="0" builtinId="0"/>
    <cellStyle name="Standard_Tabelle1" xfId="2" xr:uid="{B462558D-023A-481F-AF8E-5F241828988C}"/>
  </cellStyles>
  <dxfs count="146">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b val="0"/>
        <i/>
        <color theme="0" tint="-0.2499465926084170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theme="9" tint="0.39994506668294322"/>
        </patternFill>
      </fill>
    </dxf>
    <dxf>
      <fill>
        <patternFill>
          <bgColor rgb="FFFFFFCC"/>
        </patternFill>
      </fill>
    </dxf>
    <dxf>
      <fill>
        <patternFill>
          <bgColor theme="9" tint="0.39994506668294322"/>
        </patternFill>
      </fill>
    </dxf>
    <dxf>
      <fill>
        <patternFill>
          <bgColor theme="9" tint="0.79998168889431442"/>
        </patternFill>
      </fill>
    </dxf>
    <dxf>
      <fill>
        <patternFill>
          <bgColor theme="3" tint="0.79998168889431442"/>
        </patternFill>
      </fill>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style="thin">
          <color indexed="22"/>
        </left>
        <right/>
        <top style="thin">
          <color indexed="22"/>
        </top>
        <bottom/>
        <vertical/>
        <horizontal/>
      </border>
    </dxf>
    <dxf>
      <font>
        <b val="0"/>
        <i val="0"/>
        <strike val="0"/>
        <condense val="0"/>
        <extend val="0"/>
        <outline val="0"/>
        <shadow val="0"/>
        <u val="none"/>
        <vertAlign val="baseline"/>
        <sz val="11"/>
        <color indexed="8"/>
        <name val="Calibri"/>
        <scheme val="minor"/>
      </font>
      <numFmt numFmtId="0" formatCode="General"/>
      <fill>
        <patternFill patternType="none">
          <fgColor theme="0" tint="-0.14999847407452621"/>
          <bgColor auto="1"/>
        </patternFill>
      </fill>
      <alignment horizontal="general" vertical="bottom" textRotation="0" wrapText="0" indent="0" justifyLastLine="0" shrinkToFit="0" readingOrder="0"/>
      <border diagonalUp="0" diagonalDown="0">
        <left/>
        <right/>
        <top style="thin">
          <color indexed="22"/>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fill>
        <patternFill patternType="none">
          <fgColor theme="0" tint="-0.14999847407452621"/>
          <bgColor auto="1"/>
        </patternFill>
      </fill>
      <alignment horizontal="general" vertical="bottom" textRotation="0" wrapText="0" indent="0" justifyLastLine="0" shrinkToFit="0" readingOrder="0"/>
    </dxf>
    <dxf>
      <font>
        <b/>
        <i val="0"/>
        <strike val="0"/>
        <condense val="0"/>
        <extend val="0"/>
        <outline val="0"/>
        <shadow val="0"/>
        <u val="none"/>
        <vertAlign val="baseline"/>
        <sz val="10"/>
        <color theme="1"/>
        <name val="Calibri"/>
        <scheme val="minor"/>
      </font>
      <fill>
        <patternFill patternType="solid">
          <fgColor indexed="64"/>
          <bgColor theme="0" tint="-0.249977111117893"/>
        </patternFill>
      </fill>
      <alignment horizontal="general" vertical="bottom" textRotation="0" wrapText="0" indent="0" justifyLastLine="0" shrinkToFit="0" readingOrder="0"/>
    </dxf>
    <dxf>
      <fill>
        <patternFill patternType="solid">
          <fgColor rgb="FFFABF8F"/>
          <bgColor rgb="FF000000"/>
        </patternFill>
      </fill>
    </dxf>
    <dxf>
      <fill>
        <patternFill patternType="solid">
          <fgColor rgb="FFFABF8F"/>
          <bgColor rgb="FF000000"/>
        </patternFill>
      </fill>
    </dxf>
  </dxfs>
  <tableStyles count="0" defaultTableStyle="TableStyleMedium9" defaultPivotStyle="PivotStyleLight16"/>
  <colors>
    <mruColors>
      <color rgb="FFFFFFCC"/>
      <color rgb="FFFFFF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02 LISTA CONTROLLO E RAPPORTO'!A492"/><Relationship Id="rId13" Type="http://schemas.openxmlformats.org/officeDocument/2006/relationships/hyperlink" Target="#'02 LISTA CONTROLLO E RAPPORTO'!A980"/><Relationship Id="rId18" Type="http://schemas.openxmlformats.org/officeDocument/2006/relationships/hyperlink" Target="#'02 LISTA CONTROLLO E RAPPORTO'!A962"/><Relationship Id="rId26" Type="http://schemas.openxmlformats.org/officeDocument/2006/relationships/hyperlink" Target="#'02 LISTA CONTROLLO E RAPPORTO'!A769"/><Relationship Id="rId3" Type="http://schemas.openxmlformats.org/officeDocument/2006/relationships/hyperlink" Target="#'02 LISTA CONTROLLO E RAPPORTO'!A845"/><Relationship Id="rId21" Type="http://schemas.openxmlformats.org/officeDocument/2006/relationships/hyperlink" Target="#'02 LISTA CONTROLLO E RAPPORTO'!A1082"/><Relationship Id="rId7" Type="http://schemas.openxmlformats.org/officeDocument/2006/relationships/hyperlink" Target="#'02 LISTA CONTROLLO E RAPPORTO'!A513"/><Relationship Id="rId12" Type="http://schemas.openxmlformats.org/officeDocument/2006/relationships/hyperlink" Target="#'02 LISTA CONTROLLO E RAPPORTO'!A1051"/><Relationship Id="rId17" Type="http://schemas.openxmlformats.org/officeDocument/2006/relationships/hyperlink" Target="#'02 LISTA CONTROLLO E RAPPORTO'!A919"/><Relationship Id="rId25" Type="http://schemas.openxmlformats.org/officeDocument/2006/relationships/hyperlink" Target="#'02 LISTA CONTROLLO E RAPPORTO'!A610"/><Relationship Id="rId2" Type="http://schemas.openxmlformats.org/officeDocument/2006/relationships/hyperlink" Target="#'02 LISTA CONTROLLO E RAPPORTO'!A384"/><Relationship Id="rId16" Type="http://schemas.openxmlformats.org/officeDocument/2006/relationships/hyperlink" Target="#'02 LISTA CONTROLLO E RAPPORTO'!A997"/><Relationship Id="rId20" Type="http://schemas.openxmlformats.org/officeDocument/2006/relationships/hyperlink" Target="#'02 LISTA CONTROLLO E RAPPORTO'!A907"/><Relationship Id="rId1" Type="http://schemas.openxmlformats.org/officeDocument/2006/relationships/hyperlink" Target="#'02 LISTA CONTROLLO E RAPPORTO'!A177"/><Relationship Id="rId6" Type="http://schemas.openxmlformats.org/officeDocument/2006/relationships/hyperlink" Target="#'02 LISTA CONTROLLO E RAPPORTO'!A461"/><Relationship Id="rId11" Type="http://schemas.openxmlformats.org/officeDocument/2006/relationships/hyperlink" Target="#'02 LISTA CONTROLLO E RAPPORTO'!A1005"/><Relationship Id="rId24" Type="http://schemas.openxmlformats.org/officeDocument/2006/relationships/hyperlink" Target="#'02 LISTA CONTROLLO E RAPPORTO'!A762"/><Relationship Id="rId5" Type="http://schemas.openxmlformats.org/officeDocument/2006/relationships/hyperlink" Target="#'02 LISTA CONTROLLO E RAPPORTO'!A440"/><Relationship Id="rId15" Type="http://schemas.openxmlformats.org/officeDocument/2006/relationships/hyperlink" Target="#'02 LISTA CONTROLLO E RAPPORTO'!A1066"/><Relationship Id="rId23" Type="http://schemas.openxmlformats.org/officeDocument/2006/relationships/hyperlink" Target="#'02 LISTA CONTROLLO E RAPPORTO'!A1148"/><Relationship Id="rId10" Type="http://schemas.openxmlformats.org/officeDocument/2006/relationships/hyperlink" Target="#'02 LISTA CONTROLLO E RAPPORTO'!A663"/><Relationship Id="rId19" Type="http://schemas.openxmlformats.org/officeDocument/2006/relationships/hyperlink" Target="#'02 LISTA CONTROLLO E RAPPORTO'!A955"/><Relationship Id="rId4" Type="http://schemas.openxmlformats.org/officeDocument/2006/relationships/hyperlink" Target="#'02 LISTA CONTROLLO E RAPPORTO'!A859"/><Relationship Id="rId9" Type="http://schemas.openxmlformats.org/officeDocument/2006/relationships/hyperlink" Target="#'02 LISTA CONTROLLO E RAPPORTO'!A747"/><Relationship Id="rId14" Type="http://schemas.openxmlformats.org/officeDocument/2006/relationships/hyperlink" Target="#'02 LISTA CONTROLLO E RAPPORTO'!A1099"/><Relationship Id="rId22" Type="http://schemas.openxmlformats.org/officeDocument/2006/relationships/hyperlink" Target="#'02 LISTA CONTROLLO E RAPPORTO'!A1132"/><Relationship Id="rId27" Type="http://schemas.openxmlformats.org/officeDocument/2006/relationships/hyperlink" Target="#'02 LISTA CONTROLLO E RAPPORTO'!A738"/></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02 LISTA CONTROLLO E RAPPORTO'!Druckbereich"/></Relationships>
</file>

<file path=xl/drawings/_rels/drawing2.xml.rels><?xml version="1.0" encoding="UTF-8" standalone="yes"?>
<Relationships xmlns="http://schemas.openxmlformats.org/package/2006/relationships"><Relationship Id="rId1" Type="http://schemas.openxmlformats.org/officeDocument/2006/relationships/hyperlink" Target="#'02 LISTA CONTROLLO E RAPPORTO'!Druckbereich"/></Relationships>
</file>

<file path=xl/drawings/_rels/drawing3.xml.rels><?xml version="1.0" encoding="UTF-8" standalone="yes"?>
<Relationships xmlns="http://schemas.openxmlformats.org/package/2006/relationships"><Relationship Id="rId26" Type="http://schemas.openxmlformats.org/officeDocument/2006/relationships/hyperlink" Target="#'02 LISTA CONTROLLO E RAPPORTO'!A107"/><Relationship Id="rId21" Type="http://schemas.openxmlformats.org/officeDocument/2006/relationships/hyperlink" Target="#'02 LISTA CONTROLLO E RAPPORTO'!A827"/><Relationship Id="rId42" Type="http://schemas.openxmlformats.org/officeDocument/2006/relationships/hyperlink" Target="#'02 LISTA CONTROLLO E RAPPORTO'!A872"/><Relationship Id="rId47" Type="http://schemas.openxmlformats.org/officeDocument/2006/relationships/hyperlink" Target="#'06 Componenti costr.'!A16"/><Relationship Id="rId63" Type="http://schemas.openxmlformats.org/officeDocument/2006/relationships/hyperlink" Target="#'06 Componenti costr.'!A129"/><Relationship Id="rId68" Type="http://schemas.openxmlformats.org/officeDocument/2006/relationships/hyperlink" Target="#'06 Componenti costr.'!A216"/><Relationship Id="rId16" Type="http://schemas.openxmlformats.org/officeDocument/2006/relationships/hyperlink" Target="#'02 LISTA CONTROLLO E RAPPORTO'!A1148"/><Relationship Id="rId11" Type="http://schemas.openxmlformats.org/officeDocument/2006/relationships/hyperlink" Target="#'02 LISTA CONTROLLO E RAPPORTO'!A148"/><Relationship Id="rId24" Type="http://schemas.openxmlformats.org/officeDocument/2006/relationships/hyperlink" Target="#'02 LISTA CONTROLLO E RAPPORTO'!A962"/><Relationship Id="rId32" Type="http://schemas.openxmlformats.org/officeDocument/2006/relationships/hyperlink" Target="#'02 LISTA CONTROLLO E RAPPORTO'!A440"/><Relationship Id="rId37" Type="http://schemas.openxmlformats.org/officeDocument/2006/relationships/hyperlink" Target="#'02 LISTA CONTROLLO E RAPPORTO'!A1"/><Relationship Id="rId40" Type="http://schemas.openxmlformats.org/officeDocument/2006/relationships/hyperlink" Target="#'02 LISTA CONTROLLO E RAPPORTO'!A691"/><Relationship Id="rId45" Type="http://schemas.openxmlformats.org/officeDocument/2006/relationships/hyperlink" Target="#'02 LISTA CONTROLLO E RAPPORTO'!A1199"/><Relationship Id="rId53" Type="http://schemas.openxmlformats.org/officeDocument/2006/relationships/hyperlink" Target="#'06 Componenti costr.'!A44"/><Relationship Id="rId58" Type="http://schemas.openxmlformats.org/officeDocument/2006/relationships/hyperlink" Target="#'06 Componenti costr.'!A234"/><Relationship Id="rId66" Type="http://schemas.openxmlformats.org/officeDocument/2006/relationships/hyperlink" Target="#'06 Componenti costr.'!A157"/><Relationship Id="rId74" Type="http://schemas.openxmlformats.org/officeDocument/2006/relationships/hyperlink" Target="#'06 Componenti costr.'!A236"/><Relationship Id="rId5" Type="http://schemas.openxmlformats.org/officeDocument/2006/relationships/hyperlink" Target="#'02 LISTA CONTROLLO E RAPPORTO'!A404"/><Relationship Id="rId61" Type="http://schemas.openxmlformats.org/officeDocument/2006/relationships/hyperlink" Target="#'06 Componenti costr.'!A133"/><Relationship Id="rId19" Type="http://schemas.openxmlformats.org/officeDocument/2006/relationships/hyperlink" Target="#'02 LISTA CONTROLLO E RAPPORTO'!A769"/><Relationship Id="rId14" Type="http://schemas.openxmlformats.org/officeDocument/2006/relationships/hyperlink" Target="#'02 LISTA CONTROLLO E RAPPORTO'!A810"/><Relationship Id="rId22" Type="http://schemas.openxmlformats.org/officeDocument/2006/relationships/hyperlink" Target="#'02 LISTA CONTROLLO E RAPPORTO'!A877"/><Relationship Id="rId27" Type="http://schemas.openxmlformats.org/officeDocument/2006/relationships/hyperlink" Target="#'03 RIASSUNTO DEL RAPPORTO'!Druckbereich"/><Relationship Id="rId30" Type="http://schemas.openxmlformats.org/officeDocument/2006/relationships/hyperlink" Target="#'02 LISTA CONTROLLO E RAPPORTO'!A384"/><Relationship Id="rId35" Type="http://schemas.openxmlformats.org/officeDocument/2006/relationships/hyperlink" Target="#'02 LISTA CONTROLLO E RAPPORTO'!A672"/><Relationship Id="rId43" Type="http://schemas.openxmlformats.org/officeDocument/2006/relationships/hyperlink" Target="#'02 LISTA CONTROLLO E RAPPORTO'!A1021"/><Relationship Id="rId48" Type="http://schemas.openxmlformats.org/officeDocument/2006/relationships/hyperlink" Target="#'06 Componenti costr.'!A21"/><Relationship Id="rId56" Type="http://schemas.openxmlformats.org/officeDocument/2006/relationships/hyperlink" Target="#'06 Componenti costr.'!A99"/><Relationship Id="rId64" Type="http://schemas.openxmlformats.org/officeDocument/2006/relationships/hyperlink" Target="#'06 Componenti costr.'!A135"/><Relationship Id="rId69" Type="http://schemas.openxmlformats.org/officeDocument/2006/relationships/hyperlink" Target="#'06 Componenti costr.'!A222"/><Relationship Id="rId77" Type="http://schemas.openxmlformats.org/officeDocument/2006/relationships/hyperlink" Target="#'06 Componenti costr.'!A120"/><Relationship Id="rId8" Type="http://schemas.openxmlformats.org/officeDocument/2006/relationships/hyperlink" Target="#'02 LISTA CONTROLLO E RAPPORTO'!A1082"/><Relationship Id="rId51" Type="http://schemas.openxmlformats.org/officeDocument/2006/relationships/hyperlink" Target="#'06 Componenti costr.'!A56"/><Relationship Id="rId72" Type="http://schemas.openxmlformats.org/officeDocument/2006/relationships/hyperlink" Target="#'06 Componenti costr.'!A228"/><Relationship Id="rId3" Type="http://schemas.openxmlformats.org/officeDocument/2006/relationships/hyperlink" Target="#'02 LISTA CONTROLLO E RAPPORTO'!A6"/><Relationship Id="rId12" Type="http://schemas.openxmlformats.org/officeDocument/2006/relationships/hyperlink" Target="#'02 LISTA CONTROLLO E RAPPORTO'!A439"/><Relationship Id="rId17" Type="http://schemas.openxmlformats.org/officeDocument/2006/relationships/hyperlink" Target="#'02 LISTA CONTROLLO E RAPPORTO'!A696"/><Relationship Id="rId25" Type="http://schemas.openxmlformats.org/officeDocument/2006/relationships/hyperlink" Target="#'02 LISTA CONTROLLO E RAPPORTO'!A1149"/><Relationship Id="rId33" Type="http://schemas.openxmlformats.org/officeDocument/2006/relationships/hyperlink" Target="#'02 LISTA CONTROLLO E RAPPORTO'!A459"/><Relationship Id="rId38" Type="http://schemas.openxmlformats.org/officeDocument/2006/relationships/hyperlink" Target="#'02 LISTA CONTROLLO E RAPPORTO'!A144"/><Relationship Id="rId46" Type="http://schemas.openxmlformats.org/officeDocument/2006/relationships/hyperlink" Target="#'02 LISTA CONTROLLO E RAPPORTO'!A1005"/><Relationship Id="rId59" Type="http://schemas.openxmlformats.org/officeDocument/2006/relationships/hyperlink" Target="#'06 Componenti costr.'!A91"/><Relationship Id="rId67" Type="http://schemas.openxmlformats.org/officeDocument/2006/relationships/hyperlink" Target="#'06 Componenti costr.'!A173"/><Relationship Id="rId20" Type="http://schemas.openxmlformats.org/officeDocument/2006/relationships/hyperlink" Target="#'02 LISTA CONTROLLO E RAPPORTO'!A811"/><Relationship Id="rId41" Type="http://schemas.openxmlformats.org/officeDocument/2006/relationships/hyperlink" Target="#'02 LISTA CONTROLLO E RAPPORTO'!A806"/><Relationship Id="rId54" Type="http://schemas.openxmlformats.org/officeDocument/2006/relationships/hyperlink" Target="#'06 Componenti costr.'!A82"/><Relationship Id="rId62" Type="http://schemas.openxmlformats.org/officeDocument/2006/relationships/hyperlink" Target="#'06 Componenti costr.'!A131"/><Relationship Id="rId70" Type="http://schemas.openxmlformats.org/officeDocument/2006/relationships/hyperlink" Target="#'06 Componenti costr.'!A163"/><Relationship Id="rId75" Type="http://schemas.openxmlformats.org/officeDocument/2006/relationships/hyperlink" Target="#'06 Componenti costr.'!A5"/><Relationship Id="rId1" Type="http://schemas.openxmlformats.org/officeDocument/2006/relationships/hyperlink" Target="#'02 LISTA CONTROLLO E RAPPORTO'!A5"/><Relationship Id="rId6" Type="http://schemas.openxmlformats.org/officeDocument/2006/relationships/hyperlink" Target="#'02 LISTA CONTROLLO E RAPPORTO'!A1026"/><Relationship Id="rId15" Type="http://schemas.openxmlformats.org/officeDocument/2006/relationships/hyperlink" Target="#'02 LISTA CONTROLLO E RAPPORTO'!A876"/><Relationship Id="rId23" Type="http://schemas.openxmlformats.org/officeDocument/2006/relationships/hyperlink" Target="#'02 LISTA CONTROLLO E RAPPORTO'!A919"/><Relationship Id="rId28" Type="http://schemas.openxmlformats.org/officeDocument/2006/relationships/hyperlink" Target="#'02 LISTA CONTROLLO E RAPPORTO'!A188"/><Relationship Id="rId36" Type="http://schemas.openxmlformats.org/officeDocument/2006/relationships/hyperlink" Target="#'02 LISTA CONTROLLO E RAPPORTO'!A1204"/><Relationship Id="rId49" Type="http://schemas.openxmlformats.org/officeDocument/2006/relationships/hyperlink" Target="#'Lista d&#8217;omologazione '!A1"/><Relationship Id="rId57" Type="http://schemas.openxmlformats.org/officeDocument/2006/relationships/hyperlink" Target="#'06 Componenti costr.'!A105"/><Relationship Id="rId10" Type="http://schemas.openxmlformats.org/officeDocument/2006/relationships/hyperlink" Target="#'02 LISTA CONTROLLO E RAPPORTO'!A1172"/><Relationship Id="rId31" Type="http://schemas.openxmlformats.org/officeDocument/2006/relationships/hyperlink" Target="#'02 LISTA CONTROLLO E RAPPORTO'!A149"/><Relationship Id="rId44" Type="http://schemas.openxmlformats.org/officeDocument/2006/relationships/hyperlink" Target="#'02 LISTA CONTROLLO E RAPPORTO'!A1144"/><Relationship Id="rId52" Type="http://schemas.openxmlformats.org/officeDocument/2006/relationships/hyperlink" Target="#'06 Componenti costr.'!A63"/><Relationship Id="rId60" Type="http://schemas.openxmlformats.org/officeDocument/2006/relationships/hyperlink" Target="#'06 Componenti costr.'!A111"/><Relationship Id="rId65" Type="http://schemas.openxmlformats.org/officeDocument/2006/relationships/hyperlink" Target="#'06 Componenti costr.'!A154"/><Relationship Id="rId73" Type="http://schemas.openxmlformats.org/officeDocument/2006/relationships/hyperlink" Target="#'06 Componenti costr.'!A212"/><Relationship Id="rId4" Type="http://schemas.openxmlformats.org/officeDocument/2006/relationships/hyperlink" Target="#'02 LISTA CONTROLLO E RAPPORTO'!A62"/><Relationship Id="rId9" Type="http://schemas.openxmlformats.org/officeDocument/2006/relationships/hyperlink" Target="#'02 LISTA CONTROLLO E RAPPORTO'!A1130"/><Relationship Id="rId13" Type="http://schemas.openxmlformats.org/officeDocument/2006/relationships/hyperlink" Target="#'02 LISTA CONTROLLO E RAPPORTO'!A695"/><Relationship Id="rId18" Type="http://schemas.openxmlformats.org/officeDocument/2006/relationships/hyperlink" Target="#'02 LISTA CONTROLLO E RAPPORTO'!A713"/><Relationship Id="rId39" Type="http://schemas.openxmlformats.org/officeDocument/2006/relationships/hyperlink" Target="#'02 LISTA CONTROLLO E RAPPORTO'!A435"/><Relationship Id="rId34" Type="http://schemas.openxmlformats.org/officeDocument/2006/relationships/hyperlink" Target="#'02 LISTA CONTROLLO E RAPPORTO'!A474"/><Relationship Id="rId50" Type="http://schemas.openxmlformats.org/officeDocument/2006/relationships/hyperlink" Target="#'06 Componenti costr.'!A28"/><Relationship Id="rId55" Type="http://schemas.openxmlformats.org/officeDocument/2006/relationships/hyperlink" Target="#'06 Componenti costr.'!A75"/><Relationship Id="rId76" Type="http://schemas.openxmlformats.org/officeDocument/2006/relationships/hyperlink" Target="#'06 Componenti costr.'!A115"/><Relationship Id="rId7" Type="http://schemas.openxmlformats.org/officeDocument/2006/relationships/hyperlink" Target="#'02 LISTA CONTROLLO E RAPPORTO'!A1066"/><Relationship Id="rId71" Type="http://schemas.openxmlformats.org/officeDocument/2006/relationships/hyperlink" Target="#'06 Componenti costr.'!A224"/><Relationship Id="rId2" Type="http://schemas.openxmlformats.org/officeDocument/2006/relationships/hyperlink" Target="#'02 LISTA CONTROLLO E RAPPORTO'!A1025"/><Relationship Id="rId29" Type="http://schemas.openxmlformats.org/officeDocument/2006/relationships/hyperlink" Target="#'02 LISTA CONTROLLO E RAPPORTO'!A270"/></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05 LISTA CONTROLLO VERIFICA'!A1"/></Relationships>
</file>

<file path=xl/drawings/_rels/drawing9.xml.rels><?xml version="1.0" encoding="UTF-8" standalone="yes"?>
<Relationships xmlns="http://schemas.openxmlformats.org/package/2006/relationships"><Relationship Id="rId3" Type="http://schemas.openxmlformats.org/officeDocument/2006/relationships/hyperlink" Target="#'04 TITOLO CONTROLLO VERIFICA 03'!A137"/><Relationship Id="rId2" Type="http://schemas.openxmlformats.org/officeDocument/2006/relationships/hyperlink" Target="#'04 TITOLO CONTROLLO VERIFICA 02'!A103"/><Relationship Id="rId1" Type="http://schemas.openxmlformats.org/officeDocument/2006/relationships/hyperlink" Target="#'04 TITOLO CONTROLLO VERIFICA 01'!A66"/></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228600</xdr:rowOff>
    </xdr:from>
    <xdr:to>
      <xdr:col>4</xdr:col>
      <xdr:colOff>800100</xdr:colOff>
      <xdr:row>4</xdr:row>
      <xdr:rowOff>85725</xdr:rowOff>
    </xdr:to>
    <xdr:pic>
      <xdr:nvPicPr>
        <xdr:cNvPr id="2" name="Grafik 1" descr="Wappen des Kantons Tessin">
          <a:extLst>
            <a:ext uri="{FF2B5EF4-FFF2-40B4-BE49-F238E27FC236}">
              <a16:creationId xmlns:a16="http://schemas.microsoft.com/office/drawing/2014/main" id="{DAE9FF7B-E0B4-4763-920C-A20075D7C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2860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5862</xdr:colOff>
      <xdr:row>4</xdr:row>
      <xdr:rowOff>3298</xdr:rowOff>
    </xdr:from>
    <xdr:ext cx="791162" cy="140595"/>
    <xdr:sp macro="" textlink="">
      <xdr:nvSpPr>
        <xdr:cNvPr id="5" name="Textfeld 4">
          <a:hlinkClick xmlns:r="http://schemas.openxmlformats.org/officeDocument/2006/relationships" r:id="rId1"/>
          <a:extLst>
            <a:ext uri="{FF2B5EF4-FFF2-40B4-BE49-F238E27FC236}">
              <a16:creationId xmlns:a16="http://schemas.microsoft.com/office/drawing/2014/main" id="{7F1A7A4B-9274-42A3-B5D4-175DA1496C4C}"/>
            </a:ext>
          </a:extLst>
        </xdr:cNvPr>
        <xdr:cNvSpPr txBox="1"/>
      </xdr:nvSpPr>
      <xdr:spPr>
        <a:xfrm>
          <a:off x="6676293" y="1046652"/>
          <a:ext cx="791162" cy="14059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5274</xdr:colOff>
      <xdr:row>14</xdr:row>
      <xdr:rowOff>114886</xdr:rowOff>
    </xdr:from>
    <xdr:ext cx="771525" cy="154745"/>
    <xdr:sp macro="" textlink="">
      <xdr:nvSpPr>
        <xdr:cNvPr id="6" name="Textfeld 5">
          <a:hlinkClick xmlns:r="http://schemas.openxmlformats.org/officeDocument/2006/relationships" r:id="rId2"/>
          <a:extLst>
            <a:ext uri="{FF2B5EF4-FFF2-40B4-BE49-F238E27FC236}">
              <a16:creationId xmlns:a16="http://schemas.microsoft.com/office/drawing/2014/main" id="{3FD7F51A-4BB8-47D2-8FDC-1DE27DBB89AB}"/>
            </a:ext>
          </a:extLst>
        </xdr:cNvPr>
        <xdr:cNvSpPr txBox="1"/>
      </xdr:nvSpPr>
      <xdr:spPr>
        <a:xfrm>
          <a:off x="6675705" y="2629486"/>
          <a:ext cx="771525" cy="154745"/>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16999</xdr:colOff>
      <xdr:row>112</xdr:row>
      <xdr:rowOff>246184</xdr:rowOff>
    </xdr:from>
    <xdr:ext cx="762000" cy="141729"/>
    <xdr:sp macro="" textlink="">
      <xdr:nvSpPr>
        <xdr:cNvPr id="8" name="Textfeld 7">
          <a:hlinkClick xmlns:r="http://schemas.openxmlformats.org/officeDocument/2006/relationships" r:id="rId3"/>
          <a:extLst>
            <a:ext uri="{FF2B5EF4-FFF2-40B4-BE49-F238E27FC236}">
              <a16:creationId xmlns:a16="http://schemas.microsoft.com/office/drawing/2014/main" id="{2C4A7941-915B-4A6B-88C6-3A239307D698}"/>
            </a:ext>
          </a:extLst>
        </xdr:cNvPr>
        <xdr:cNvSpPr txBox="1"/>
      </xdr:nvSpPr>
      <xdr:spPr>
        <a:xfrm>
          <a:off x="6554959" y="17063524"/>
          <a:ext cx="762000"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 </a:t>
          </a:r>
          <a:r>
            <a:rPr lang="de-CH" sz="800" b="1" baseline="0"/>
            <a:t> </a:t>
          </a:r>
          <a:endParaRPr lang="de-CH" sz="800" b="1"/>
        </a:p>
      </xdr:txBody>
    </xdr:sp>
    <xdr:clientData/>
  </xdr:oneCellAnchor>
  <xdr:oneCellAnchor>
    <xdr:from>
      <xdr:col>8</xdr:col>
      <xdr:colOff>7620</xdr:colOff>
      <xdr:row>116</xdr:row>
      <xdr:rowOff>98473</xdr:rowOff>
    </xdr:from>
    <xdr:ext cx="757238" cy="141729"/>
    <xdr:sp macro="" textlink="">
      <xdr:nvSpPr>
        <xdr:cNvPr id="9" name="Textfeld 8">
          <a:hlinkClick xmlns:r="http://schemas.openxmlformats.org/officeDocument/2006/relationships" r:id="rId4"/>
          <a:extLst>
            <a:ext uri="{FF2B5EF4-FFF2-40B4-BE49-F238E27FC236}">
              <a16:creationId xmlns:a16="http://schemas.microsoft.com/office/drawing/2014/main" id="{05CEB9E9-E390-42A8-A16A-E8F483583D6E}"/>
            </a:ext>
          </a:extLst>
        </xdr:cNvPr>
        <xdr:cNvSpPr txBox="1"/>
      </xdr:nvSpPr>
      <xdr:spPr>
        <a:xfrm>
          <a:off x="6678051" y="17940996"/>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9965</xdr:colOff>
      <xdr:row>28</xdr:row>
      <xdr:rowOff>111906</xdr:rowOff>
    </xdr:from>
    <xdr:ext cx="787204" cy="136499"/>
    <xdr:sp macro="" textlink="">
      <xdr:nvSpPr>
        <xdr:cNvPr id="15" name="Textfeld 14">
          <a:hlinkClick xmlns:r="http://schemas.openxmlformats.org/officeDocument/2006/relationships" r:id="rId5"/>
          <a:extLst>
            <a:ext uri="{FF2B5EF4-FFF2-40B4-BE49-F238E27FC236}">
              <a16:creationId xmlns:a16="http://schemas.microsoft.com/office/drawing/2014/main" id="{F0A4D154-58CE-4F3B-96F1-250B7BA9D47E}"/>
            </a:ext>
          </a:extLst>
        </xdr:cNvPr>
        <xdr:cNvSpPr txBox="1"/>
      </xdr:nvSpPr>
      <xdr:spPr>
        <a:xfrm>
          <a:off x="6680396" y="4836306"/>
          <a:ext cx="787204" cy="13649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9964</xdr:colOff>
      <xdr:row>57</xdr:row>
      <xdr:rowOff>5280</xdr:rowOff>
    </xdr:from>
    <xdr:ext cx="800686" cy="138918"/>
    <xdr:sp macro="" textlink="">
      <xdr:nvSpPr>
        <xdr:cNvPr id="16" name="Textfeld 15">
          <a:hlinkClick xmlns:r="http://schemas.openxmlformats.org/officeDocument/2006/relationships" r:id="rId6"/>
          <a:extLst>
            <a:ext uri="{FF2B5EF4-FFF2-40B4-BE49-F238E27FC236}">
              <a16:creationId xmlns:a16="http://schemas.microsoft.com/office/drawing/2014/main" id="{BE97F2B2-22CC-41C4-AAAE-FDB042F81EF7}"/>
            </a:ext>
          </a:extLst>
        </xdr:cNvPr>
        <xdr:cNvSpPr txBox="1"/>
      </xdr:nvSpPr>
      <xdr:spPr>
        <a:xfrm>
          <a:off x="6547924" y="8646360"/>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45</xdr:row>
      <xdr:rowOff>5275</xdr:rowOff>
    </xdr:from>
    <xdr:ext cx="771525" cy="152987"/>
    <xdr:sp macro="" textlink="">
      <xdr:nvSpPr>
        <xdr:cNvPr id="17" name="Textfeld 16">
          <a:hlinkClick xmlns:r="http://schemas.openxmlformats.org/officeDocument/2006/relationships" r:id="rId7"/>
          <a:extLst>
            <a:ext uri="{FF2B5EF4-FFF2-40B4-BE49-F238E27FC236}">
              <a16:creationId xmlns:a16="http://schemas.microsoft.com/office/drawing/2014/main" id="{1D2AB1DE-958D-4A0B-A00F-AA76B7AEF76B}"/>
            </a:ext>
          </a:extLst>
        </xdr:cNvPr>
        <xdr:cNvSpPr txBox="1"/>
      </xdr:nvSpPr>
      <xdr:spPr>
        <a:xfrm>
          <a:off x="6671603" y="6939475"/>
          <a:ext cx="771525" cy="15298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xdr:colOff>
      <xdr:row>64</xdr:row>
      <xdr:rowOff>1164</xdr:rowOff>
    </xdr:from>
    <xdr:ext cx="800686" cy="138918"/>
    <xdr:sp macro="" textlink="">
      <xdr:nvSpPr>
        <xdr:cNvPr id="23" name="Textfeld 22">
          <a:hlinkClick xmlns:r="http://schemas.openxmlformats.org/officeDocument/2006/relationships" r:id="rId8"/>
          <a:extLst>
            <a:ext uri="{FF2B5EF4-FFF2-40B4-BE49-F238E27FC236}">
              <a16:creationId xmlns:a16="http://schemas.microsoft.com/office/drawing/2014/main" id="{ED6D0867-0976-4D80-A6CC-EC78E8D58908}"/>
            </a:ext>
          </a:extLst>
        </xdr:cNvPr>
        <xdr:cNvSpPr txBox="1"/>
      </xdr:nvSpPr>
      <xdr:spPr>
        <a:xfrm>
          <a:off x="6671603" y="9760626"/>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587</xdr:colOff>
      <xdr:row>106</xdr:row>
      <xdr:rowOff>145951</xdr:rowOff>
    </xdr:from>
    <xdr:ext cx="771525" cy="158849"/>
    <xdr:sp macro="" textlink="">
      <xdr:nvSpPr>
        <xdr:cNvPr id="24" name="Textfeld 23">
          <a:hlinkClick xmlns:r="http://schemas.openxmlformats.org/officeDocument/2006/relationships" r:id="rId9"/>
          <a:extLst>
            <a:ext uri="{FF2B5EF4-FFF2-40B4-BE49-F238E27FC236}">
              <a16:creationId xmlns:a16="http://schemas.microsoft.com/office/drawing/2014/main" id="{14A63247-67A5-4F32-B929-CE84F731DBB5}"/>
            </a:ext>
          </a:extLst>
        </xdr:cNvPr>
        <xdr:cNvSpPr txBox="1"/>
      </xdr:nvSpPr>
      <xdr:spPr>
        <a:xfrm>
          <a:off x="6671018" y="16364828"/>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8206</xdr:colOff>
      <xdr:row>75</xdr:row>
      <xdr:rowOff>142436</xdr:rowOff>
    </xdr:from>
    <xdr:ext cx="800686" cy="138918"/>
    <xdr:sp macro="" textlink="">
      <xdr:nvSpPr>
        <xdr:cNvPr id="26" name="Textfeld 25">
          <a:hlinkClick xmlns:r="http://schemas.openxmlformats.org/officeDocument/2006/relationships" r:id="rId10"/>
          <a:extLst>
            <a:ext uri="{FF2B5EF4-FFF2-40B4-BE49-F238E27FC236}">
              <a16:creationId xmlns:a16="http://schemas.microsoft.com/office/drawing/2014/main" id="{0DD44AFC-A8F1-4912-8EAF-C5A44DA42BA1}"/>
            </a:ext>
          </a:extLst>
        </xdr:cNvPr>
        <xdr:cNvSpPr txBox="1"/>
      </xdr:nvSpPr>
      <xdr:spPr>
        <a:xfrm>
          <a:off x="6678637" y="11519682"/>
          <a:ext cx="800686" cy="138918"/>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302205</xdr:colOff>
      <xdr:row>193</xdr:row>
      <xdr:rowOff>19008</xdr:rowOff>
    </xdr:from>
    <xdr:ext cx="771582" cy="141263"/>
    <xdr:sp macro="" textlink="">
      <xdr:nvSpPr>
        <xdr:cNvPr id="33" name="Textfeld 32">
          <a:hlinkClick xmlns:r="http://schemas.openxmlformats.org/officeDocument/2006/relationships" r:id="rId11"/>
          <a:extLst>
            <a:ext uri="{FF2B5EF4-FFF2-40B4-BE49-F238E27FC236}">
              <a16:creationId xmlns:a16="http://schemas.microsoft.com/office/drawing/2014/main" id="{449BEFDE-0256-4FB9-810A-C47FEC90FA01}"/>
            </a:ext>
          </a:extLst>
        </xdr:cNvPr>
        <xdr:cNvSpPr txBox="1"/>
      </xdr:nvSpPr>
      <xdr:spPr>
        <a:xfrm>
          <a:off x="6840165" y="28875948"/>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15241</xdr:colOff>
      <xdr:row>217</xdr:row>
      <xdr:rowOff>120747</xdr:rowOff>
    </xdr:from>
    <xdr:ext cx="771582" cy="141263"/>
    <xdr:sp macro="" textlink="">
      <xdr:nvSpPr>
        <xdr:cNvPr id="34" name="Textfeld 33">
          <a:hlinkClick xmlns:r="http://schemas.openxmlformats.org/officeDocument/2006/relationships" r:id="rId12"/>
          <a:extLst>
            <a:ext uri="{FF2B5EF4-FFF2-40B4-BE49-F238E27FC236}">
              <a16:creationId xmlns:a16="http://schemas.microsoft.com/office/drawing/2014/main" id="{EEA5A4A1-D411-461F-B6A6-D3CDCC01F977}"/>
            </a:ext>
          </a:extLst>
        </xdr:cNvPr>
        <xdr:cNvSpPr txBox="1"/>
      </xdr:nvSpPr>
      <xdr:spPr>
        <a:xfrm>
          <a:off x="6685672" y="32517470"/>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159</xdr:row>
      <xdr:rowOff>9964</xdr:rowOff>
    </xdr:from>
    <xdr:ext cx="790136" cy="160020"/>
    <xdr:sp macro="" textlink="">
      <xdr:nvSpPr>
        <xdr:cNvPr id="35" name="Textfeld 34">
          <a:hlinkClick xmlns:r="http://schemas.openxmlformats.org/officeDocument/2006/relationships" r:id="rId13"/>
          <a:extLst>
            <a:ext uri="{FF2B5EF4-FFF2-40B4-BE49-F238E27FC236}">
              <a16:creationId xmlns:a16="http://schemas.microsoft.com/office/drawing/2014/main" id="{04EE8E9F-64E2-47EE-984C-27EB6A61F627}"/>
            </a:ext>
          </a:extLst>
        </xdr:cNvPr>
        <xdr:cNvSpPr txBox="1"/>
      </xdr:nvSpPr>
      <xdr:spPr>
        <a:xfrm>
          <a:off x="6683326" y="2371402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6448</xdr:colOff>
      <xdr:row>229</xdr:row>
      <xdr:rowOff>11137</xdr:rowOff>
    </xdr:from>
    <xdr:ext cx="802444" cy="141263"/>
    <xdr:sp macro="" textlink="">
      <xdr:nvSpPr>
        <xdr:cNvPr id="36" name="Textfeld 35">
          <a:hlinkClick xmlns:r="http://schemas.openxmlformats.org/officeDocument/2006/relationships" r:id="rId14"/>
          <a:extLst>
            <a:ext uri="{FF2B5EF4-FFF2-40B4-BE49-F238E27FC236}">
              <a16:creationId xmlns:a16="http://schemas.microsoft.com/office/drawing/2014/main" id="{B6F8355A-D6DB-4E9F-945C-7E7CD71F9484}"/>
            </a:ext>
          </a:extLst>
        </xdr:cNvPr>
        <xdr:cNvSpPr txBox="1"/>
      </xdr:nvSpPr>
      <xdr:spPr>
        <a:xfrm>
          <a:off x="6676879" y="34166322"/>
          <a:ext cx="802444"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22274</xdr:colOff>
      <xdr:row>222</xdr:row>
      <xdr:rowOff>29308</xdr:rowOff>
    </xdr:from>
    <xdr:ext cx="771582" cy="141263"/>
    <xdr:sp macro="" textlink="">
      <xdr:nvSpPr>
        <xdr:cNvPr id="37" name="Textfeld 36">
          <a:hlinkClick xmlns:r="http://schemas.openxmlformats.org/officeDocument/2006/relationships" r:id="rId15"/>
          <a:extLst>
            <a:ext uri="{FF2B5EF4-FFF2-40B4-BE49-F238E27FC236}">
              <a16:creationId xmlns:a16="http://schemas.microsoft.com/office/drawing/2014/main" id="{99117D20-AD9E-4B9B-97F2-39FE1B1175F4}"/>
            </a:ext>
          </a:extLst>
        </xdr:cNvPr>
        <xdr:cNvSpPr txBox="1"/>
      </xdr:nvSpPr>
      <xdr:spPr>
        <a:xfrm>
          <a:off x="6692705" y="33158723"/>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14946</xdr:colOff>
      <xdr:row>164</xdr:row>
      <xdr:rowOff>945</xdr:rowOff>
    </xdr:from>
    <xdr:ext cx="793946" cy="157317"/>
    <xdr:sp macro="" textlink="">
      <xdr:nvSpPr>
        <xdr:cNvPr id="48" name="Textfeld 47">
          <a:hlinkClick xmlns:r="http://schemas.openxmlformats.org/officeDocument/2006/relationships" r:id="rId16"/>
          <a:extLst>
            <a:ext uri="{FF2B5EF4-FFF2-40B4-BE49-F238E27FC236}">
              <a16:creationId xmlns:a16="http://schemas.microsoft.com/office/drawing/2014/main" id="{B63D052C-2CAE-4A8B-8B89-77B77E88F1C4}"/>
            </a:ext>
          </a:extLst>
        </xdr:cNvPr>
        <xdr:cNvSpPr txBox="1"/>
      </xdr:nvSpPr>
      <xdr:spPr>
        <a:xfrm>
          <a:off x="6667792" y="24877314"/>
          <a:ext cx="793946" cy="157317"/>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r>
            <a:rPr lang="de-CH" sz="800" b="1" baseline="0"/>
            <a:t> </a:t>
          </a:r>
          <a:endParaRPr lang="de-CH" sz="800" b="1"/>
        </a:p>
      </xdr:txBody>
    </xdr:sp>
    <xdr:clientData/>
  </xdr:oneCellAnchor>
  <xdr:oneCellAnchor>
    <xdr:from>
      <xdr:col>8</xdr:col>
      <xdr:colOff>20515</xdr:colOff>
      <xdr:row>131</xdr:row>
      <xdr:rowOff>99060</xdr:rowOff>
    </xdr:from>
    <xdr:ext cx="790136" cy="160020"/>
    <xdr:sp macro="" textlink="">
      <xdr:nvSpPr>
        <xdr:cNvPr id="49" name="Textfeld 48">
          <a:hlinkClick xmlns:r="http://schemas.openxmlformats.org/officeDocument/2006/relationships" r:id="rId17"/>
          <a:extLst>
            <a:ext uri="{FF2B5EF4-FFF2-40B4-BE49-F238E27FC236}">
              <a16:creationId xmlns:a16="http://schemas.microsoft.com/office/drawing/2014/main" id="{BC9CFD54-32BA-46E0-8035-75094FFF6228}"/>
            </a:ext>
          </a:extLst>
        </xdr:cNvPr>
        <xdr:cNvSpPr txBox="1"/>
      </xdr:nvSpPr>
      <xdr:spPr>
        <a:xfrm>
          <a:off x="6690946" y="20274475"/>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7620</xdr:colOff>
      <xdr:row>136</xdr:row>
      <xdr:rowOff>3517</xdr:rowOff>
    </xdr:from>
    <xdr:ext cx="790136" cy="160020"/>
    <xdr:sp macro="" textlink="">
      <xdr:nvSpPr>
        <xdr:cNvPr id="50" name="Textfeld 49">
          <a:hlinkClick xmlns:r="http://schemas.openxmlformats.org/officeDocument/2006/relationships" r:id="rId18"/>
          <a:extLst>
            <a:ext uri="{FF2B5EF4-FFF2-40B4-BE49-F238E27FC236}">
              <a16:creationId xmlns:a16="http://schemas.microsoft.com/office/drawing/2014/main" id="{D0640ED2-6B61-4BFE-B878-94ADB293FAB5}"/>
            </a:ext>
          </a:extLst>
        </xdr:cNvPr>
        <xdr:cNvSpPr txBox="1"/>
      </xdr:nvSpPr>
      <xdr:spPr>
        <a:xfrm>
          <a:off x="6660466" y="20765086"/>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12895</xdr:colOff>
      <xdr:row>129</xdr:row>
      <xdr:rowOff>68580</xdr:rowOff>
    </xdr:from>
    <xdr:ext cx="790136" cy="160020"/>
    <xdr:sp macro="" textlink="">
      <xdr:nvSpPr>
        <xdr:cNvPr id="51" name="Textfeld 50">
          <a:hlinkClick xmlns:r="http://schemas.openxmlformats.org/officeDocument/2006/relationships" r:id="rId19"/>
          <a:extLst>
            <a:ext uri="{FF2B5EF4-FFF2-40B4-BE49-F238E27FC236}">
              <a16:creationId xmlns:a16="http://schemas.microsoft.com/office/drawing/2014/main" id="{EE190563-3240-4ABC-A697-5AAF7CAC0434}"/>
            </a:ext>
          </a:extLst>
        </xdr:cNvPr>
        <xdr:cNvSpPr txBox="1"/>
      </xdr:nvSpPr>
      <xdr:spPr>
        <a:xfrm>
          <a:off x="6683326" y="19950918"/>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30480</xdr:colOff>
      <xdr:row>154</xdr:row>
      <xdr:rowOff>11723</xdr:rowOff>
    </xdr:from>
    <xdr:ext cx="790136" cy="160020"/>
    <xdr:sp macro="" textlink="">
      <xdr:nvSpPr>
        <xdr:cNvPr id="52" name="Textfeld 51">
          <a:hlinkClick xmlns:r="http://schemas.openxmlformats.org/officeDocument/2006/relationships" r:id="rId13"/>
          <a:extLst>
            <a:ext uri="{FF2B5EF4-FFF2-40B4-BE49-F238E27FC236}">
              <a16:creationId xmlns:a16="http://schemas.microsoft.com/office/drawing/2014/main" id="{06041DFB-E80F-4A84-AF33-5D8044210F5B}"/>
            </a:ext>
          </a:extLst>
        </xdr:cNvPr>
        <xdr:cNvSpPr txBox="1"/>
      </xdr:nvSpPr>
      <xdr:spPr>
        <a:xfrm>
          <a:off x="6700911" y="22977231"/>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28135</xdr:colOff>
      <xdr:row>133</xdr:row>
      <xdr:rowOff>114300</xdr:rowOff>
    </xdr:from>
    <xdr:ext cx="790136" cy="160020"/>
    <xdr:sp macro="" textlink="">
      <xdr:nvSpPr>
        <xdr:cNvPr id="53" name="Textfeld 52">
          <a:hlinkClick xmlns:r="http://schemas.openxmlformats.org/officeDocument/2006/relationships" r:id="rId20"/>
          <a:extLst>
            <a:ext uri="{FF2B5EF4-FFF2-40B4-BE49-F238E27FC236}">
              <a16:creationId xmlns:a16="http://schemas.microsoft.com/office/drawing/2014/main" id="{A51414A4-17E1-4D62-BF31-E0E37FEACB1F}"/>
            </a:ext>
          </a:extLst>
        </xdr:cNvPr>
        <xdr:cNvSpPr txBox="1"/>
      </xdr:nvSpPr>
      <xdr:spPr>
        <a:xfrm>
          <a:off x="6698566" y="20582792"/>
          <a:ext cx="790136" cy="16002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26377</xdr:colOff>
      <xdr:row>225</xdr:row>
      <xdr:rowOff>83234</xdr:rowOff>
    </xdr:from>
    <xdr:ext cx="771582" cy="141263"/>
    <xdr:sp macro="" textlink="">
      <xdr:nvSpPr>
        <xdr:cNvPr id="54" name="Textfeld 53">
          <a:hlinkClick xmlns:r="http://schemas.openxmlformats.org/officeDocument/2006/relationships" r:id="rId21"/>
          <a:extLst>
            <a:ext uri="{FF2B5EF4-FFF2-40B4-BE49-F238E27FC236}">
              <a16:creationId xmlns:a16="http://schemas.microsoft.com/office/drawing/2014/main" id="{04359D97-2D6A-4A0B-B57E-8E4C934465C7}"/>
            </a:ext>
          </a:extLst>
        </xdr:cNvPr>
        <xdr:cNvSpPr txBox="1"/>
      </xdr:nvSpPr>
      <xdr:spPr>
        <a:xfrm>
          <a:off x="6696808" y="33652265"/>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10551</xdr:colOff>
      <xdr:row>213</xdr:row>
      <xdr:rowOff>113128</xdr:rowOff>
    </xdr:from>
    <xdr:ext cx="771582" cy="141263"/>
    <xdr:sp macro="" textlink="">
      <xdr:nvSpPr>
        <xdr:cNvPr id="56" name="Textfeld 55">
          <a:hlinkClick xmlns:r="http://schemas.openxmlformats.org/officeDocument/2006/relationships" r:id="rId22"/>
          <a:extLst>
            <a:ext uri="{FF2B5EF4-FFF2-40B4-BE49-F238E27FC236}">
              <a16:creationId xmlns:a16="http://schemas.microsoft.com/office/drawing/2014/main" id="{E9AEE0FA-DB8B-4C80-887F-6AD1DA3A5FD7}"/>
            </a:ext>
          </a:extLst>
        </xdr:cNvPr>
        <xdr:cNvSpPr txBox="1"/>
      </xdr:nvSpPr>
      <xdr:spPr>
        <a:xfrm>
          <a:off x="6680982" y="31923697"/>
          <a:ext cx="771582" cy="141263"/>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8793</xdr:colOff>
      <xdr:row>244</xdr:row>
      <xdr:rowOff>47479</xdr:rowOff>
    </xdr:from>
    <xdr:ext cx="788376" cy="163536"/>
    <xdr:sp macro="" textlink="">
      <xdr:nvSpPr>
        <xdr:cNvPr id="57" name="Textfeld 56">
          <a:hlinkClick xmlns:r="http://schemas.openxmlformats.org/officeDocument/2006/relationships" r:id="rId23"/>
          <a:extLst>
            <a:ext uri="{FF2B5EF4-FFF2-40B4-BE49-F238E27FC236}">
              <a16:creationId xmlns:a16="http://schemas.microsoft.com/office/drawing/2014/main" id="{F8A3981B-E551-4113-B4FB-FB8747A96857}"/>
            </a:ext>
          </a:extLst>
        </xdr:cNvPr>
        <xdr:cNvSpPr txBox="1"/>
      </xdr:nvSpPr>
      <xdr:spPr>
        <a:xfrm>
          <a:off x="6679224" y="36553141"/>
          <a:ext cx="788376" cy="163536"/>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234</xdr:row>
      <xdr:rowOff>134815</xdr:rowOff>
    </xdr:from>
    <xdr:ext cx="785446" cy="152400"/>
    <xdr:sp macro="" textlink="">
      <xdr:nvSpPr>
        <xdr:cNvPr id="59" name="Textfeld 58">
          <a:hlinkClick xmlns:r="http://schemas.openxmlformats.org/officeDocument/2006/relationships" r:id="rId24"/>
          <a:extLst>
            <a:ext uri="{FF2B5EF4-FFF2-40B4-BE49-F238E27FC236}">
              <a16:creationId xmlns:a16="http://schemas.microsoft.com/office/drawing/2014/main" id="{25565832-C688-4B87-B1CE-614882082B28}"/>
            </a:ext>
          </a:extLst>
        </xdr:cNvPr>
        <xdr:cNvSpPr txBox="1"/>
      </xdr:nvSpPr>
      <xdr:spPr>
        <a:xfrm>
          <a:off x="6682154" y="35175092"/>
          <a:ext cx="785446" cy="15240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2931</xdr:colOff>
      <xdr:row>83</xdr:row>
      <xdr:rowOff>22275</xdr:rowOff>
    </xdr:from>
    <xdr:ext cx="757238" cy="141729"/>
    <xdr:sp macro="" textlink="">
      <xdr:nvSpPr>
        <xdr:cNvPr id="63" name="Textfeld 62">
          <a:hlinkClick xmlns:r="http://schemas.openxmlformats.org/officeDocument/2006/relationships" r:id="rId25"/>
          <a:extLst>
            <a:ext uri="{FF2B5EF4-FFF2-40B4-BE49-F238E27FC236}">
              <a16:creationId xmlns:a16="http://schemas.microsoft.com/office/drawing/2014/main" id="{944A68FE-E66E-4AA7-B7A8-1AC08A2E8E33}"/>
            </a:ext>
          </a:extLst>
        </xdr:cNvPr>
        <xdr:cNvSpPr txBox="1"/>
      </xdr:nvSpPr>
      <xdr:spPr>
        <a:xfrm>
          <a:off x="6655777" y="12577690"/>
          <a:ext cx="757238" cy="14172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11723</xdr:colOff>
      <xdr:row>92</xdr:row>
      <xdr:rowOff>13482</xdr:rowOff>
    </xdr:from>
    <xdr:ext cx="771525" cy="158849"/>
    <xdr:sp macro="" textlink="">
      <xdr:nvSpPr>
        <xdr:cNvPr id="64" name="Textfeld 63">
          <a:hlinkClick xmlns:r="http://schemas.openxmlformats.org/officeDocument/2006/relationships" r:id="rId26"/>
          <a:extLst>
            <a:ext uri="{FF2B5EF4-FFF2-40B4-BE49-F238E27FC236}">
              <a16:creationId xmlns:a16="http://schemas.microsoft.com/office/drawing/2014/main" id="{949BB310-AC63-4F91-AD6E-0BE8D68A8EEA}"/>
            </a:ext>
          </a:extLst>
        </xdr:cNvPr>
        <xdr:cNvSpPr txBox="1"/>
      </xdr:nvSpPr>
      <xdr:spPr>
        <a:xfrm>
          <a:off x="6549683" y="13874262"/>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oneCellAnchor>
    <xdr:from>
      <xdr:col>8</xdr:col>
      <xdr:colOff>14655</xdr:colOff>
      <xdr:row>99</xdr:row>
      <xdr:rowOff>86751</xdr:rowOff>
    </xdr:from>
    <xdr:ext cx="771525" cy="158849"/>
    <xdr:sp macro="" textlink="">
      <xdr:nvSpPr>
        <xdr:cNvPr id="65" name="Textfeld 64">
          <a:hlinkClick xmlns:r="http://schemas.openxmlformats.org/officeDocument/2006/relationships" r:id="rId27"/>
          <a:extLst>
            <a:ext uri="{FF2B5EF4-FFF2-40B4-BE49-F238E27FC236}">
              <a16:creationId xmlns:a16="http://schemas.microsoft.com/office/drawing/2014/main" id="{EFE79B24-79D6-4392-ACAF-1C0AC60DDEFD}"/>
            </a:ext>
          </a:extLst>
        </xdr:cNvPr>
        <xdr:cNvSpPr txBox="1"/>
      </xdr:nvSpPr>
      <xdr:spPr>
        <a:xfrm>
          <a:off x="6552615" y="14976231"/>
          <a:ext cx="771525" cy="158849"/>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de-CH" sz="800" b="1"/>
            <a:t>Indietro</a:t>
          </a:r>
        </a:p>
      </xdr:txBody>
    </xdr:sp>
    <xdr:clientData/>
  </xdr:oneCellAnchor>
  <xdr:twoCellAnchor>
    <xdr:from>
      <xdr:col>7</xdr:col>
      <xdr:colOff>86164</xdr:colOff>
      <xdr:row>235</xdr:row>
      <xdr:rowOff>22860</xdr:rowOff>
    </xdr:from>
    <xdr:to>
      <xdr:col>7</xdr:col>
      <xdr:colOff>303042</xdr:colOff>
      <xdr:row>258</xdr:row>
      <xdr:rowOff>12895</xdr:rowOff>
    </xdr:to>
    <xdr:sp macro="" textlink="">
      <xdr:nvSpPr>
        <xdr:cNvPr id="77" name="Freihandform: Form 76">
          <a:extLst>
            <a:ext uri="{FF2B5EF4-FFF2-40B4-BE49-F238E27FC236}">
              <a16:creationId xmlns:a16="http://schemas.microsoft.com/office/drawing/2014/main" id="{CE826DCE-A4DE-4AE6-B6C8-4004B6FEE88D}"/>
            </a:ext>
          </a:extLst>
        </xdr:cNvPr>
        <xdr:cNvSpPr/>
      </xdr:nvSpPr>
      <xdr:spPr>
        <a:xfrm>
          <a:off x="6395524" y="35280600"/>
          <a:ext cx="216878" cy="3335215"/>
        </a:xfrm>
        <a:custGeom>
          <a:avLst/>
          <a:gdLst>
            <a:gd name="connsiteX0" fmla="*/ 0 w 187570"/>
            <a:gd name="connsiteY0" fmla="*/ 0 h 3370385"/>
            <a:gd name="connsiteX1" fmla="*/ 111370 w 187570"/>
            <a:gd name="connsiteY1" fmla="*/ 99647 h 3370385"/>
            <a:gd name="connsiteX2" fmla="*/ 117231 w 187570"/>
            <a:gd name="connsiteY2" fmla="*/ 1406770 h 3370385"/>
            <a:gd name="connsiteX3" fmla="*/ 187570 w 187570"/>
            <a:gd name="connsiteY3" fmla="*/ 1436077 h 3370385"/>
            <a:gd name="connsiteX4" fmla="*/ 111370 w 187570"/>
            <a:gd name="connsiteY4" fmla="*/ 1477108 h 3370385"/>
            <a:gd name="connsiteX5" fmla="*/ 117231 w 187570"/>
            <a:gd name="connsiteY5" fmla="*/ 3282462 h 3370385"/>
            <a:gd name="connsiteX6" fmla="*/ 46893 w 187570"/>
            <a:gd name="connsiteY6" fmla="*/ 3370385 h 3370385"/>
            <a:gd name="connsiteX7" fmla="*/ 46893 w 187570"/>
            <a:gd name="connsiteY7" fmla="*/ 3364523 h 3370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87570" h="3370385">
              <a:moveTo>
                <a:pt x="0" y="0"/>
              </a:moveTo>
              <a:lnTo>
                <a:pt x="111370" y="99647"/>
              </a:lnTo>
              <a:cubicBezTo>
                <a:pt x="113324" y="535355"/>
                <a:pt x="115277" y="971062"/>
                <a:pt x="117231" y="1406770"/>
              </a:cubicBezTo>
              <a:lnTo>
                <a:pt x="187570" y="1436077"/>
              </a:lnTo>
              <a:lnTo>
                <a:pt x="111370" y="1477108"/>
              </a:lnTo>
              <a:cubicBezTo>
                <a:pt x="113324" y="2078893"/>
                <a:pt x="115277" y="2680677"/>
                <a:pt x="117231" y="3282462"/>
              </a:cubicBezTo>
              <a:lnTo>
                <a:pt x="46893" y="3370385"/>
              </a:lnTo>
              <a:lnTo>
                <a:pt x="46893" y="3364523"/>
              </a:lnTo>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7</xdr:col>
      <xdr:colOff>60960</xdr:colOff>
      <xdr:row>174</xdr:row>
      <xdr:rowOff>22860</xdr:rowOff>
    </xdr:from>
    <xdr:to>
      <xdr:col>7</xdr:col>
      <xdr:colOff>274320</xdr:colOff>
      <xdr:row>209</xdr:row>
      <xdr:rowOff>121920</xdr:rowOff>
    </xdr:to>
    <xdr:sp macro="" textlink="">
      <xdr:nvSpPr>
        <xdr:cNvPr id="2" name="Freihandform: Form 1">
          <a:extLst>
            <a:ext uri="{FF2B5EF4-FFF2-40B4-BE49-F238E27FC236}">
              <a16:creationId xmlns:a16="http://schemas.microsoft.com/office/drawing/2014/main" id="{56378DB6-C947-9C55-572B-3A87B1AD7025}"/>
            </a:ext>
          </a:extLst>
        </xdr:cNvPr>
        <xdr:cNvSpPr/>
      </xdr:nvSpPr>
      <xdr:spPr>
        <a:xfrm>
          <a:off x="6027420" y="26098500"/>
          <a:ext cx="213360" cy="5212080"/>
        </a:xfrm>
        <a:custGeom>
          <a:avLst/>
          <a:gdLst>
            <a:gd name="connsiteX0" fmla="*/ 0 w 213360"/>
            <a:gd name="connsiteY0" fmla="*/ 0 h 5212080"/>
            <a:gd name="connsiteX1" fmla="*/ 99060 w 213360"/>
            <a:gd name="connsiteY1" fmla="*/ 83820 h 5212080"/>
            <a:gd name="connsiteX2" fmla="*/ 106680 w 213360"/>
            <a:gd name="connsiteY2" fmla="*/ 2758440 h 5212080"/>
            <a:gd name="connsiteX3" fmla="*/ 213360 w 213360"/>
            <a:gd name="connsiteY3" fmla="*/ 2827020 h 5212080"/>
            <a:gd name="connsiteX4" fmla="*/ 99060 w 213360"/>
            <a:gd name="connsiteY4" fmla="*/ 2857500 h 5212080"/>
            <a:gd name="connsiteX5" fmla="*/ 99060 w 213360"/>
            <a:gd name="connsiteY5" fmla="*/ 5135880 h 5212080"/>
            <a:gd name="connsiteX6" fmla="*/ 7620 w 213360"/>
            <a:gd name="connsiteY6" fmla="*/ 5212080 h 52120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13360" h="5212080">
              <a:moveTo>
                <a:pt x="0" y="0"/>
              </a:moveTo>
              <a:lnTo>
                <a:pt x="99060" y="83820"/>
              </a:lnTo>
              <a:lnTo>
                <a:pt x="106680" y="2758440"/>
              </a:lnTo>
              <a:lnTo>
                <a:pt x="213360" y="2827020"/>
              </a:lnTo>
              <a:lnTo>
                <a:pt x="99060" y="2857500"/>
              </a:lnTo>
              <a:lnTo>
                <a:pt x="99060" y="5135880"/>
              </a:lnTo>
              <a:lnTo>
                <a:pt x="7620" y="5212080"/>
              </a:lnTo>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476250</xdr:colOff>
      <xdr:row>1</xdr:row>
      <xdr:rowOff>104775</xdr:rowOff>
    </xdr:from>
    <xdr:to>
      <xdr:col>5</xdr:col>
      <xdr:colOff>10725</xdr:colOff>
      <xdr:row>1</xdr:row>
      <xdr:rowOff>385215</xdr:rowOff>
    </xdr:to>
    <xdr:pic>
      <xdr:nvPicPr>
        <xdr:cNvPr id="4" name="Grafik 3">
          <a:hlinkClick xmlns:r="http://schemas.openxmlformats.org/officeDocument/2006/relationships" r:id="rId1"/>
          <a:extLst>
            <a:ext uri="{FF2B5EF4-FFF2-40B4-BE49-F238E27FC236}">
              <a16:creationId xmlns:a16="http://schemas.microsoft.com/office/drawing/2014/main" id="{D801C1C0-9113-BCEC-C010-3F581BD36230}"/>
            </a:ext>
          </a:extLst>
        </xdr:cNvPr>
        <xdr:cNvPicPr>
          <a:picLocks noChangeAspect="1"/>
        </xdr:cNvPicPr>
      </xdr:nvPicPr>
      <xdr:blipFill>
        <a:blip xmlns:r="http://schemas.openxmlformats.org/officeDocument/2006/relationships" r:embed="rId2"/>
        <a:stretch>
          <a:fillRect/>
        </a:stretch>
      </xdr:blipFill>
      <xdr:spPr>
        <a:xfrm>
          <a:off x="6572250" y="400050"/>
          <a:ext cx="658425" cy="280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488074</xdr:colOff>
      <xdr:row>16</xdr:row>
      <xdr:rowOff>34947</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94D94D5-014E-4344-BBC0-27FB559E1EA2}"/>
            </a:ext>
          </a:extLst>
        </xdr:cNvPr>
        <xdr:cNvSpPr txBox="1"/>
      </xdr:nvSpPr>
      <xdr:spPr>
        <a:xfrm>
          <a:off x="5841781" y="35230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39756</xdr:colOff>
      <xdr:row>1</xdr:row>
      <xdr:rowOff>119574</xdr:rowOff>
    </xdr:from>
    <xdr:ext cx="1522344" cy="211729"/>
    <xdr:sp macro="" textlink="">
      <xdr:nvSpPr>
        <xdr:cNvPr id="2" name="Textfeld 1">
          <a:hlinkClick xmlns:r="http://schemas.openxmlformats.org/officeDocument/2006/relationships" r:id="rId1"/>
          <a:extLst>
            <a:ext uri="{FF2B5EF4-FFF2-40B4-BE49-F238E27FC236}">
              <a16:creationId xmlns:a16="http://schemas.microsoft.com/office/drawing/2014/main" id="{2ED2BD8B-A3A8-4DD5-A02B-80B9486F27C4}"/>
            </a:ext>
          </a:extLst>
        </xdr:cNvPr>
        <xdr:cNvSpPr txBox="1"/>
      </xdr:nvSpPr>
      <xdr:spPr>
        <a:xfrm>
          <a:off x="39756" y="462474"/>
          <a:ext cx="1522344" cy="211729"/>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1000</a:t>
          </a:r>
          <a:r>
            <a:rPr lang="de-CH" sz="800" b="1" baseline="0"/>
            <a:t> Presupposti per l'esercizio</a:t>
          </a:r>
          <a:endParaRPr lang="de-CH" sz="800" b="1"/>
        </a:p>
      </xdr:txBody>
    </xdr:sp>
    <xdr:clientData/>
  </xdr:oneCellAnchor>
  <xdr:oneCellAnchor>
    <xdr:from>
      <xdr:col>0</xdr:col>
      <xdr:colOff>39756</xdr:colOff>
      <xdr:row>1</xdr:row>
      <xdr:rowOff>1612711</xdr:rowOff>
    </xdr:from>
    <xdr:ext cx="1137880" cy="217560"/>
    <xdr:sp macro="" textlink="">
      <xdr:nvSpPr>
        <xdr:cNvPr id="8" name="Textfeld 7">
          <a:hlinkClick xmlns:r="http://schemas.openxmlformats.org/officeDocument/2006/relationships" r:id="rId2"/>
          <a:extLst>
            <a:ext uri="{FF2B5EF4-FFF2-40B4-BE49-F238E27FC236}">
              <a16:creationId xmlns:a16="http://schemas.microsoft.com/office/drawing/2014/main" id="{7AD87B7A-328A-4D28-B5AD-DED266E946EB}"/>
            </a:ext>
          </a:extLst>
        </xdr:cNvPr>
        <xdr:cNvSpPr txBox="1"/>
      </xdr:nvSpPr>
      <xdr:spPr>
        <a:xfrm>
          <a:off x="39756" y="1954745"/>
          <a:ext cx="1137880"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7000 Trm</a:t>
          </a:r>
          <a:r>
            <a:rPr lang="de-CH" sz="800" b="1" baseline="0"/>
            <a:t> e telematica</a:t>
          </a:r>
          <a:endParaRPr lang="de-CH" sz="800" b="1"/>
        </a:p>
      </xdr:txBody>
    </xdr:sp>
    <xdr:clientData/>
  </xdr:oneCellAnchor>
  <xdr:oneCellAnchor>
    <xdr:from>
      <xdr:col>2</xdr:col>
      <xdr:colOff>668983</xdr:colOff>
      <xdr:row>1</xdr:row>
      <xdr:rowOff>125296</xdr:rowOff>
    </xdr:from>
    <xdr:ext cx="1539905" cy="209550"/>
    <xdr:sp macro="" textlink="">
      <xdr:nvSpPr>
        <xdr:cNvPr id="10" name="Textfeld 9">
          <a:hlinkClick xmlns:r="http://schemas.openxmlformats.org/officeDocument/2006/relationships" r:id="rId3"/>
          <a:extLst>
            <a:ext uri="{FF2B5EF4-FFF2-40B4-BE49-F238E27FC236}">
              <a16:creationId xmlns:a16="http://schemas.microsoft.com/office/drawing/2014/main" id="{45DA7AD1-4ABB-4364-837A-55053033C292}"/>
            </a:ext>
          </a:extLst>
        </xdr:cNvPr>
        <xdr:cNvSpPr txBox="1"/>
      </xdr:nvSpPr>
      <xdr:spPr>
        <a:xfrm>
          <a:off x="1563653" y="479082"/>
          <a:ext cx="1539905" cy="20955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1100 Doc.</a:t>
          </a:r>
          <a:r>
            <a:rPr lang="de-CH" sz="800" b="1" baseline="0"/>
            <a:t> della costr. di protez.</a:t>
          </a:r>
          <a:endParaRPr lang="de-CH" sz="800" b="1"/>
        </a:p>
      </xdr:txBody>
    </xdr:sp>
    <xdr:clientData/>
  </xdr:oneCellAnchor>
  <xdr:oneCellAnchor>
    <xdr:from>
      <xdr:col>2</xdr:col>
      <xdr:colOff>2211156</xdr:colOff>
      <xdr:row>1</xdr:row>
      <xdr:rowOff>122119</xdr:rowOff>
    </xdr:from>
    <xdr:ext cx="1381789" cy="209969"/>
    <xdr:sp macro="" textlink="">
      <xdr:nvSpPr>
        <xdr:cNvPr id="11" name="Textfeld 10">
          <a:hlinkClick xmlns:r="http://schemas.openxmlformats.org/officeDocument/2006/relationships" r:id="rId4"/>
          <a:extLst>
            <a:ext uri="{FF2B5EF4-FFF2-40B4-BE49-F238E27FC236}">
              <a16:creationId xmlns:a16="http://schemas.microsoft.com/office/drawing/2014/main" id="{B0002745-6BF7-4694-B048-91FDE1A2B383}"/>
            </a:ext>
          </a:extLst>
        </xdr:cNvPr>
        <xdr:cNvSpPr txBox="1"/>
      </xdr:nvSpPr>
      <xdr:spPr>
        <a:xfrm>
          <a:off x="3107021" y="474801"/>
          <a:ext cx="1381789" cy="2099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1200 Manutenzione</a:t>
          </a:r>
          <a:r>
            <a:rPr lang="de-CH" sz="800" b="1" baseline="0"/>
            <a:t> periodica</a:t>
          </a:r>
          <a:endParaRPr lang="de-CH" sz="800" b="1"/>
        </a:p>
      </xdr:txBody>
    </xdr:sp>
    <xdr:clientData/>
  </xdr:oneCellAnchor>
  <xdr:oneCellAnchor>
    <xdr:from>
      <xdr:col>2</xdr:col>
      <xdr:colOff>4917555</xdr:colOff>
      <xdr:row>1</xdr:row>
      <xdr:rowOff>360733</xdr:rowOff>
    </xdr:from>
    <xdr:ext cx="1100083" cy="219983"/>
    <xdr:sp macro="" textlink="">
      <xdr:nvSpPr>
        <xdr:cNvPr id="18" name="Textfeld 17">
          <a:hlinkClick xmlns:r="http://schemas.openxmlformats.org/officeDocument/2006/relationships" r:id="rId5"/>
          <a:extLst>
            <a:ext uri="{FF2B5EF4-FFF2-40B4-BE49-F238E27FC236}">
              <a16:creationId xmlns:a16="http://schemas.microsoft.com/office/drawing/2014/main" id="{FDAF1461-7E19-4119-8C88-4D43E751B75A}"/>
            </a:ext>
          </a:extLst>
        </xdr:cNvPr>
        <xdr:cNvSpPr txBox="1"/>
      </xdr:nvSpPr>
      <xdr:spPr>
        <a:xfrm>
          <a:off x="5776832" y="705254"/>
          <a:ext cx="1100083" cy="21998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2500 rivelatore di gas</a:t>
          </a:r>
        </a:p>
      </xdr:txBody>
    </xdr:sp>
    <xdr:clientData/>
  </xdr:oneCellAnchor>
  <xdr:oneCellAnchor>
    <xdr:from>
      <xdr:col>2</xdr:col>
      <xdr:colOff>265556</xdr:colOff>
      <xdr:row>1</xdr:row>
      <xdr:rowOff>1612704</xdr:rowOff>
    </xdr:from>
    <xdr:ext cx="938134" cy="217560"/>
    <xdr:sp macro="" textlink="">
      <xdr:nvSpPr>
        <xdr:cNvPr id="33" name="Textfeld 32">
          <a:hlinkClick xmlns:r="http://schemas.openxmlformats.org/officeDocument/2006/relationships" r:id="rId6"/>
          <a:extLst>
            <a:ext uri="{FF2B5EF4-FFF2-40B4-BE49-F238E27FC236}">
              <a16:creationId xmlns:a16="http://schemas.microsoft.com/office/drawing/2014/main" id="{62D88185-EF27-4299-9E64-F2D21D4FF1CB}"/>
            </a:ext>
          </a:extLst>
        </xdr:cNvPr>
        <xdr:cNvSpPr txBox="1"/>
      </xdr:nvSpPr>
      <xdr:spPr>
        <a:xfrm>
          <a:off x="1160329" y="1962676"/>
          <a:ext cx="93813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7100 Trm interna</a:t>
          </a:r>
        </a:p>
      </xdr:txBody>
    </xdr:sp>
    <xdr:clientData/>
  </xdr:oneCellAnchor>
  <xdr:oneCellAnchor>
    <xdr:from>
      <xdr:col>2</xdr:col>
      <xdr:colOff>1110928</xdr:colOff>
      <xdr:row>1</xdr:row>
      <xdr:rowOff>1612343</xdr:rowOff>
    </xdr:from>
    <xdr:ext cx="1563318" cy="217560"/>
    <xdr:sp macro="" textlink="">
      <xdr:nvSpPr>
        <xdr:cNvPr id="34" name="Textfeld 33">
          <a:hlinkClick xmlns:r="http://schemas.openxmlformats.org/officeDocument/2006/relationships" r:id="rId7"/>
          <a:extLst>
            <a:ext uri="{FF2B5EF4-FFF2-40B4-BE49-F238E27FC236}">
              <a16:creationId xmlns:a16="http://schemas.microsoft.com/office/drawing/2014/main" id="{7387785A-534C-4594-9515-47CFE6864679}"/>
            </a:ext>
          </a:extLst>
        </xdr:cNvPr>
        <xdr:cNvSpPr txBox="1"/>
      </xdr:nvSpPr>
      <xdr:spPr>
        <a:xfrm>
          <a:off x="2005894" y="1961806"/>
          <a:ext cx="1563318"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7200 Radiocomunicaze 200 MHz</a:t>
          </a:r>
        </a:p>
      </xdr:txBody>
    </xdr:sp>
    <xdr:clientData/>
  </xdr:oneCellAnchor>
  <xdr:oneCellAnchor>
    <xdr:from>
      <xdr:col>2</xdr:col>
      <xdr:colOff>2606178</xdr:colOff>
      <xdr:row>1</xdr:row>
      <xdr:rowOff>1612079</xdr:rowOff>
    </xdr:from>
    <xdr:ext cx="1922527" cy="219717"/>
    <xdr:sp macro="" textlink="">
      <xdr:nvSpPr>
        <xdr:cNvPr id="35" name="Textfeld 34">
          <a:hlinkClick xmlns:r="http://schemas.openxmlformats.org/officeDocument/2006/relationships" r:id="rId8"/>
          <a:extLst>
            <a:ext uri="{FF2B5EF4-FFF2-40B4-BE49-F238E27FC236}">
              <a16:creationId xmlns:a16="http://schemas.microsoft.com/office/drawing/2014/main" id="{00BBFD20-78A9-4544-BAD4-D0FC61F511F3}"/>
            </a:ext>
          </a:extLst>
        </xdr:cNvPr>
        <xdr:cNvSpPr txBox="1"/>
      </xdr:nvSpPr>
      <xdr:spPr>
        <a:xfrm>
          <a:off x="3463428" y="1954113"/>
          <a:ext cx="1922527" cy="21971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7300 Radiocom. 2500MHz / Pol.</a:t>
          </a:r>
          <a:r>
            <a:rPr lang="de-CH" sz="800" b="1" baseline="0"/>
            <a:t> / Telem.</a:t>
          </a:r>
          <a:endParaRPr lang="de-CH" sz="800" b="1"/>
        </a:p>
      </xdr:txBody>
    </xdr:sp>
    <xdr:clientData/>
  </xdr:oneCellAnchor>
  <xdr:oneCellAnchor>
    <xdr:from>
      <xdr:col>2</xdr:col>
      <xdr:colOff>4474124</xdr:colOff>
      <xdr:row>1</xdr:row>
      <xdr:rowOff>1609725</xdr:rowOff>
    </xdr:from>
    <xdr:ext cx="1496108" cy="219869"/>
    <xdr:sp macro="" textlink="">
      <xdr:nvSpPr>
        <xdr:cNvPr id="36" name="Textfeld 35">
          <a:hlinkClick xmlns:r="http://schemas.openxmlformats.org/officeDocument/2006/relationships" r:id="rId9"/>
          <a:extLst>
            <a:ext uri="{FF2B5EF4-FFF2-40B4-BE49-F238E27FC236}">
              <a16:creationId xmlns:a16="http://schemas.microsoft.com/office/drawing/2014/main" id="{CA5B3F64-BE67-4F67-9122-8A78D517047A}"/>
            </a:ext>
          </a:extLst>
        </xdr:cNvPr>
        <xdr:cNvSpPr txBox="1"/>
      </xdr:nvSpPr>
      <xdr:spPr>
        <a:xfrm>
          <a:off x="5369474" y="1962150"/>
          <a:ext cx="1496108" cy="21986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7400 Collegam.</a:t>
          </a:r>
          <a:r>
            <a:rPr lang="de-CH" sz="800" b="1" baseline="0"/>
            <a:t>telefonici e dati</a:t>
          </a:r>
          <a:endParaRPr lang="de-CH" sz="800" b="1"/>
        </a:p>
      </xdr:txBody>
    </xdr:sp>
    <xdr:clientData/>
  </xdr:oneCellAnchor>
  <xdr:oneCellAnchor>
    <xdr:from>
      <xdr:col>2</xdr:col>
      <xdr:colOff>2277626</xdr:colOff>
      <xdr:row>1</xdr:row>
      <xdr:rowOff>1867959</xdr:rowOff>
    </xdr:from>
    <xdr:ext cx="2152384" cy="217560"/>
    <xdr:sp macro="" textlink="">
      <xdr:nvSpPr>
        <xdr:cNvPr id="38" name="Textfeld 37">
          <a:hlinkClick xmlns:r="http://schemas.openxmlformats.org/officeDocument/2006/relationships" r:id="rId10"/>
          <a:extLst>
            <a:ext uri="{FF2B5EF4-FFF2-40B4-BE49-F238E27FC236}">
              <a16:creationId xmlns:a16="http://schemas.microsoft.com/office/drawing/2014/main" id="{F7510FEC-B7ED-4B5B-8E6F-231EB8B99763}"/>
            </a:ext>
          </a:extLst>
        </xdr:cNvPr>
        <xdr:cNvSpPr txBox="1"/>
      </xdr:nvSpPr>
      <xdr:spPr>
        <a:xfrm>
          <a:off x="3134876" y="2209993"/>
          <a:ext cx="2152384"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8200 Approvvigionamento di gas medicinale</a:t>
          </a:r>
        </a:p>
      </xdr:txBody>
    </xdr:sp>
    <xdr:clientData/>
  </xdr:oneCellAnchor>
  <xdr:oneCellAnchor>
    <xdr:from>
      <xdr:col>0</xdr:col>
      <xdr:colOff>37268</xdr:colOff>
      <xdr:row>1</xdr:row>
      <xdr:rowOff>362678</xdr:rowOff>
    </xdr:from>
    <xdr:ext cx="923702" cy="217560"/>
    <xdr:sp macro="" textlink="">
      <xdr:nvSpPr>
        <xdr:cNvPr id="39" name="Textfeld 38">
          <a:hlinkClick xmlns:r="http://schemas.openxmlformats.org/officeDocument/2006/relationships" r:id="rId11"/>
          <a:extLst>
            <a:ext uri="{FF2B5EF4-FFF2-40B4-BE49-F238E27FC236}">
              <a16:creationId xmlns:a16="http://schemas.microsoft.com/office/drawing/2014/main" id="{9F43CDD9-508F-42B2-8018-78A909D283A1}"/>
            </a:ext>
          </a:extLst>
        </xdr:cNvPr>
        <xdr:cNvSpPr txBox="1"/>
      </xdr:nvSpPr>
      <xdr:spPr>
        <a:xfrm>
          <a:off x="37268" y="705578"/>
          <a:ext cx="923702"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2000 Costruzione</a:t>
          </a:r>
          <a:endParaRPr lang="de-CH" sz="800" b="1" baseline="0"/>
        </a:p>
      </xdr:txBody>
    </xdr:sp>
    <xdr:clientData/>
  </xdr:oneCellAnchor>
  <xdr:oneCellAnchor>
    <xdr:from>
      <xdr:col>0</xdr:col>
      <xdr:colOff>39757</xdr:colOff>
      <xdr:row>1</xdr:row>
      <xdr:rowOff>608892</xdr:rowOff>
    </xdr:from>
    <xdr:ext cx="945169" cy="217560"/>
    <xdr:sp macro="" textlink="">
      <xdr:nvSpPr>
        <xdr:cNvPr id="42" name="Textfeld 41">
          <a:hlinkClick xmlns:r="http://schemas.openxmlformats.org/officeDocument/2006/relationships" r:id="rId12"/>
          <a:extLst>
            <a:ext uri="{FF2B5EF4-FFF2-40B4-BE49-F238E27FC236}">
              <a16:creationId xmlns:a16="http://schemas.microsoft.com/office/drawing/2014/main" id="{ADE0201F-1147-4889-BB74-7A7C175659B8}"/>
            </a:ext>
          </a:extLst>
        </xdr:cNvPr>
        <xdr:cNvSpPr txBox="1"/>
      </xdr:nvSpPr>
      <xdr:spPr>
        <a:xfrm>
          <a:off x="39757" y="953413"/>
          <a:ext cx="94516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3000 Ventilazione</a:t>
          </a:r>
        </a:p>
      </xdr:txBody>
    </xdr:sp>
    <xdr:clientData/>
  </xdr:oneCellAnchor>
  <xdr:oneCellAnchor>
    <xdr:from>
      <xdr:col>0</xdr:col>
      <xdr:colOff>39756</xdr:colOff>
      <xdr:row>1</xdr:row>
      <xdr:rowOff>860191</xdr:rowOff>
    </xdr:from>
    <xdr:ext cx="1581074" cy="217560"/>
    <xdr:sp macro="" textlink="">
      <xdr:nvSpPr>
        <xdr:cNvPr id="43" name="Textfeld 42">
          <a:hlinkClick xmlns:r="http://schemas.openxmlformats.org/officeDocument/2006/relationships" r:id="rId13"/>
          <a:extLst>
            <a:ext uri="{FF2B5EF4-FFF2-40B4-BE49-F238E27FC236}">
              <a16:creationId xmlns:a16="http://schemas.microsoft.com/office/drawing/2014/main" id="{130821F6-8CE7-43E3-807C-2EE3C73E6F65}"/>
            </a:ext>
          </a:extLst>
        </xdr:cNvPr>
        <xdr:cNvSpPr txBox="1"/>
      </xdr:nvSpPr>
      <xdr:spPr>
        <a:xfrm>
          <a:off x="39756" y="1204556"/>
          <a:ext cx="1581074"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4000 Approvvigionamento idrico</a:t>
          </a:r>
        </a:p>
      </xdr:txBody>
    </xdr:sp>
    <xdr:clientData/>
  </xdr:oneCellAnchor>
  <xdr:oneCellAnchor>
    <xdr:from>
      <xdr:col>0</xdr:col>
      <xdr:colOff>39756</xdr:colOff>
      <xdr:row>1</xdr:row>
      <xdr:rowOff>1110575</xdr:rowOff>
    </xdr:from>
    <xdr:ext cx="1873141" cy="222194"/>
    <xdr:sp macro="" textlink="">
      <xdr:nvSpPr>
        <xdr:cNvPr id="44" name="Textfeld 43">
          <a:hlinkClick xmlns:r="http://schemas.openxmlformats.org/officeDocument/2006/relationships" r:id="rId14"/>
          <a:extLst>
            <a:ext uri="{FF2B5EF4-FFF2-40B4-BE49-F238E27FC236}">
              <a16:creationId xmlns:a16="http://schemas.microsoft.com/office/drawing/2014/main" id="{096A538C-8587-48D1-AFFC-A86F4EA3FED8}"/>
            </a:ext>
          </a:extLst>
        </xdr:cNvPr>
        <xdr:cNvSpPr txBox="1"/>
      </xdr:nvSpPr>
      <xdr:spPr>
        <a:xfrm>
          <a:off x="39756" y="1455096"/>
          <a:ext cx="1873141" cy="222194"/>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5000 Evacuazione delle acque di scarico</a:t>
          </a:r>
        </a:p>
      </xdr:txBody>
    </xdr:sp>
    <xdr:clientData/>
  </xdr:oneCellAnchor>
  <xdr:oneCellAnchor>
    <xdr:from>
      <xdr:col>0</xdr:col>
      <xdr:colOff>39755</xdr:colOff>
      <xdr:row>1</xdr:row>
      <xdr:rowOff>1361953</xdr:rowOff>
    </xdr:from>
    <xdr:ext cx="1844979" cy="217560"/>
    <xdr:sp macro="" textlink="">
      <xdr:nvSpPr>
        <xdr:cNvPr id="45" name="Textfeld 44">
          <a:hlinkClick xmlns:r="http://schemas.openxmlformats.org/officeDocument/2006/relationships" r:id="rId15"/>
          <a:extLst>
            <a:ext uri="{FF2B5EF4-FFF2-40B4-BE49-F238E27FC236}">
              <a16:creationId xmlns:a16="http://schemas.microsoft.com/office/drawing/2014/main" id="{FCC87F7C-2C0C-4608-9378-07B55432A112}"/>
            </a:ext>
          </a:extLst>
        </xdr:cNvPr>
        <xdr:cNvSpPr txBox="1"/>
      </xdr:nvSpPr>
      <xdr:spPr>
        <a:xfrm>
          <a:off x="39755" y="1706474"/>
          <a:ext cx="1844979"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6000 Approvvigionamento di elettricità</a:t>
          </a:r>
        </a:p>
      </xdr:txBody>
    </xdr:sp>
    <xdr:clientData/>
  </xdr:oneCellAnchor>
  <xdr:oneCellAnchor>
    <xdr:from>
      <xdr:col>0</xdr:col>
      <xdr:colOff>39756</xdr:colOff>
      <xdr:row>1</xdr:row>
      <xdr:rowOff>1868212</xdr:rowOff>
    </xdr:from>
    <xdr:ext cx="1828257" cy="217560"/>
    <xdr:sp macro="" textlink="">
      <xdr:nvSpPr>
        <xdr:cNvPr id="47" name="Textfeld 46">
          <a:hlinkClick xmlns:r="http://schemas.openxmlformats.org/officeDocument/2006/relationships" r:id="rId16"/>
          <a:extLst>
            <a:ext uri="{FF2B5EF4-FFF2-40B4-BE49-F238E27FC236}">
              <a16:creationId xmlns:a16="http://schemas.microsoft.com/office/drawing/2014/main" id="{48B8A058-F52E-4058-8C88-62C4DDE9C777}"/>
            </a:ext>
          </a:extLst>
        </xdr:cNvPr>
        <xdr:cNvSpPr txBox="1"/>
      </xdr:nvSpPr>
      <xdr:spPr>
        <a:xfrm>
          <a:off x="39756" y="2218184"/>
          <a:ext cx="1828257" cy="217560"/>
        </a:xfrm>
        <a:prstGeom prst="rect">
          <a:avLst/>
        </a:prstGeom>
        <a:solidFill>
          <a:schemeClr val="accent3">
            <a:lumMod val="60000"/>
            <a:lumOff val="4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8000 Installazioni del servizio sanitario</a:t>
          </a:r>
        </a:p>
      </xdr:txBody>
    </xdr:sp>
    <xdr:clientData/>
  </xdr:oneCellAnchor>
  <xdr:oneCellAnchor>
    <xdr:from>
      <xdr:col>2</xdr:col>
      <xdr:colOff>713773</xdr:colOff>
      <xdr:row>1</xdr:row>
      <xdr:rowOff>860263</xdr:rowOff>
    </xdr:from>
    <xdr:ext cx="1356846" cy="217560"/>
    <xdr:sp macro="" textlink="">
      <xdr:nvSpPr>
        <xdr:cNvPr id="52" name="Textfeld 51">
          <a:hlinkClick xmlns:r="http://schemas.openxmlformats.org/officeDocument/2006/relationships" r:id="rId17"/>
          <a:extLst>
            <a:ext uri="{FF2B5EF4-FFF2-40B4-BE49-F238E27FC236}">
              <a16:creationId xmlns:a16="http://schemas.microsoft.com/office/drawing/2014/main" id="{631EB270-C079-4DAD-8E44-356856205CEE}"/>
            </a:ext>
          </a:extLst>
        </xdr:cNvPr>
        <xdr:cNvSpPr txBox="1"/>
      </xdr:nvSpPr>
      <xdr:spPr>
        <a:xfrm>
          <a:off x="1608443" y="1214049"/>
          <a:ext cx="1356846"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4100 Documenti</a:t>
          </a:r>
          <a:r>
            <a:rPr lang="de-CH" sz="800" b="1" baseline="0"/>
            <a:t> d'esercizio</a:t>
          </a:r>
          <a:endParaRPr lang="de-CH" sz="800" b="1"/>
        </a:p>
      </xdr:txBody>
    </xdr:sp>
    <xdr:clientData/>
  </xdr:oneCellAnchor>
  <xdr:oneCellAnchor>
    <xdr:from>
      <xdr:col>2</xdr:col>
      <xdr:colOff>2037028</xdr:colOff>
      <xdr:row>1</xdr:row>
      <xdr:rowOff>859575</xdr:rowOff>
    </xdr:from>
    <xdr:ext cx="2345616" cy="218338"/>
    <xdr:sp macro="" textlink="">
      <xdr:nvSpPr>
        <xdr:cNvPr id="53" name="Textfeld 52">
          <a:hlinkClick xmlns:r="http://schemas.openxmlformats.org/officeDocument/2006/relationships" r:id="rId18"/>
          <a:extLst>
            <a:ext uri="{FF2B5EF4-FFF2-40B4-BE49-F238E27FC236}">
              <a16:creationId xmlns:a16="http://schemas.microsoft.com/office/drawing/2014/main" id="{77D5F9DE-A8B0-4403-97D7-06ACFA235368}"/>
            </a:ext>
          </a:extLst>
        </xdr:cNvPr>
        <xdr:cNvSpPr txBox="1"/>
      </xdr:nvSpPr>
      <xdr:spPr>
        <a:xfrm>
          <a:off x="2896305" y="1204096"/>
          <a:ext cx="2345616" cy="21833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u="none">
              <a:solidFill>
                <a:schemeClr val="tx1"/>
              </a:solidFill>
              <a:latin typeface="+mn-lt"/>
              <a:ea typeface="+mn-ea"/>
              <a:cs typeface="+mn-cs"/>
            </a:rPr>
            <a:t>4200 Funzionamento dell'approvvigionamento</a:t>
          </a:r>
          <a:r>
            <a:rPr lang="de-CH" sz="800" b="1" u="none" baseline="0">
              <a:solidFill>
                <a:schemeClr val="tx1"/>
              </a:solidFill>
              <a:latin typeface="+mn-lt"/>
              <a:ea typeface="+mn-ea"/>
              <a:cs typeface="+mn-cs"/>
            </a:rPr>
            <a:t> idrico</a:t>
          </a:r>
          <a:endParaRPr lang="de-CH" sz="800" b="1" u="sng">
            <a:solidFill>
              <a:schemeClr val="tx1"/>
            </a:solidFill>
            <a:latin typeface="+mn-lt"/>
            <a:ea typeface="+mn-ea"/>
            <a:cs typeface="+mn-cs"/>
          </a:endParaRPr>
        </a:p>
      </xdr:txBody>
    </xdr:sp>
    <xdr:clientData/>
  </xdr:oneCellAnchor>
  <xdr:oneCellAnchor>
    <xdr:from>
      <xdr:col>2</xdr:col>
      <xdr:colOff>4378382</xdr:colOff>
      <xdr:row>1</xdr:row>
      <xdr:rowOff>858667</xdr:rowOff>
    </xdr:from>
    <xdr:ext cx="1266870" cy="217560"/>
    <xdr:sp macro="" textlink="">
      <xdr:nvSpPr>
        <xdr:cNvPr id="54" name="Textfeld 53">
          <a:hlinkClick xmlns:r="http://schemas.openxmlformats.org/officeDocument/2006/relationships" r:id="rId19"/>
          <a:extLst>
            <a:ext uri="{FF2B5EF4-FFF2-40B4-BE49-F238E27FC236}">
              <a16:creationId xmlns:a16="http://schemas.microsoft.com/office/drawing/2014/main" id="{36511266-62C8-4179-BA0B-0C53A868C174}"/>
            </a:ext>
          </a:extLst>
        </xdr:cNvPr>
        <xdr:cNvSpPr txBox="1"/>
      </xdr:nvSpPr>
      <xdr:spPr>
        <a:xfrm>
          <a:off x="5237659" y="1203188"/>
          <a:ext cx="1266870"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4300 Sebatoio</a:t>
          </a:r>
          <a:r>
            <a:rPr lang="de-CH" sz="800" b="1" baseline="0"/>
            <a:t> dell'acqua</a:t>
          </a:r>
          <a:endParaRPr lang="de-CH" sz="800" b="1"/>
        </a:p>
      </xdr:txBody>
    </xdr:sp>
    <xdr:clientData/>
  </xdr:oneCellAnchor>
  <xdr:oneCellAnchor>
    <xdr:from>
      <xdr:col>2</xdr:col>
      <xdr:colOff>996480</xdr:colOff>
      <xdr:row>1</xdr:row>
      <xdr:rowOff>1115069</xdr:rowOff>
    </xdr:from>
    <xdr:ext cx="1356846" cy="222966"/>
    <xdr:sp macro="" textlink="">
      <xdr:nvSpPr>
        <xdr:cNvPr id="55" name="Textfeld 54">
          <a:hlinkClick xmlns:r="http://schemas.openxmlformats.org/officeDocument/2006/relationships" r:id="rId20"/>
          <a:extLst>
            <a:ext uri="{FF2B5EF4-FFF2-40B4-BE49-F238E27FC236}">
              <a16:creationId xmlns:a16="http://schemas.microsoft.com/office/drawing/2014/main" id="{F1767FD3-4B77-4D14-BC52-B2B84C9E51AA}"/>
            </a:ext>
          </a:extLst>
        </xdr:cNvPr>
        <xdr:cNvSpPr txBox="1"/>
      </xdr:nvSpPr>
      <xdr:spPr>
        <a:xfrm>
          <a:off x="1891830" y="1467494"/>
          <a:ext cx="1356846" cy="222966"/>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5100</a:t>
          </a:r>
          <a:r>
            <a:rPr lang="de-CH" sz="800" b="1" baseline="0"/>
            <a:t> Documenti d'esercizio</a:t>
          </a:r>
          <a:endParaRPr lang="de-CH" sz="800" b="1"/>
        </a:p>
      </xdr:txBody>
    </xdr:sp>
    <xdr:clientData/>
  </xdr:oneCellAnchor>
  <xdr:oneCellAnchor>
    <xdr:from>
      <xdr:col>2</xdr:col>
      <xdr:colOff>2345102</xdr:colOff>
      <xdr:row>1</xdr:row>
      <xdr:rowOff>1117229</xdr:rowOff>
    </xdr:from>
    <xdr:ext cx="2478820" cy="222847"/>
    <xdr:sp macro="" textlink="">
      <xdr:nvSpPr>
        <xdr:cNvPr id="56" name="Textfeld 55">
          <a:hlinkClick xmlns:r="http://schemas.openxmlformats.org/officeDocument/2006/relationships" r:id="rId21"/>
          <a:extLst>
            <a:ext uri="{FF2B5EF4-FFF2-40B4-BE49-F238E27FC236}">
              <a16:creationId xmlns:a16="http://schemas.microsoft.com/office/drawing/2014/main" id="{69D3F5F7-F96D-4967-B7BE-76821776FB2D}"/>
            </a:ext>
          </a:extLst>
        </xdr:cNvPr>
        <xdr:cNvSpPr txBox="1"/>
      </xdr:nvSpPr>
      <xdr:spPr>
        <a:xfrm>
          <a:off x="3239772" y="1471015"/>
          <a:ext cx="2478820" cy="22284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5200 </a:t>
          </a:r>
          <a:r>
            <a:rPr lang="de-CH" sz="800" b="1" u="none">
              <a:solidFill>
                <a:sysClr val="windowText" lastClr="000000"/>
              </a:solidFill>
            </a:rPr>
            <a:t>Controllo dell’evacuazione delle acque di scarico</a:t>
          </a:r>
          <a:endParaRPr lang="de-CH" sz="800" b="1">
            <a:solidFill>
              <a:sysClr val="windowText" lastClr="000000"/>
            </a:solidFill>
          </a:endParaRPr>
        </a:p>
      </xdr:txBody>
    </xdr:sp>
    <xdr:clientData/>
  </xdr:oneCellAnchor>
  <xdr:oneCellAnchor>
    <xdr:from>
      <xdr:col>2</xdr:col>
      <xdr:colOff>968420</xdr:colOff>
      <xdr:row>1</xdr:row>
      <xdr:rowOff>1360625</xdr:rowOff>
    </xdr:from>
    <xdr:ext cx="1683731" cy="220119"/>
    <xdr:sp macro="" textlink="">
      <xdr:nvSpPr>
        <xdr:cNvPr id="57" name="Textfeld 56">
          <a:hlinkClick xmlns:r="http://schemas.openxmlformats.org/officeDocument/2006/relationships" r:id="rId22"/>
          <a:extLst>
            <a:ext uri="{FF2B5EF4-FFF2-40B4-BE49-F238E27FC236}">
              <a16:creationId xmlns:a16="http://schemas.microsoft.com/office/drawing/2014/main" id="{14FC072A-09D3-499D-A83A-C21B561D1B2B}"/>
            </a:ext>
          </a:extLst>
        </xdr:cNvPr>
        <xdr:cNvSpPr txBox="1"/>
      </xdr:nvSpPr>
      <xdr:spPr>
        <a:xfrm>
          <a:off x="1827697" y="1705146"/>
          <a:ext cx="1683731" cy="2201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6100 Impianto elettrico in generale</a:t>
          </a:r>
        </a:p>
      </xdr:txBody>
    </xdr:sp>
    <xdr:clientData/>
  </xdr:oneCellAnchor>
  <xdr:oneCellAnchor>
    <xdr:from>
      <xdr:col>2</xdr:col>
      <xdr:colOff>2579983</xdr:colOff>
      <xdr:row>1</xdr:row>
      <xdr:rowOff>1361872</xdr:rowOff>
    </xdr:from>
    <xdr:ext cx="1094659" cy="218495"/>
    <xdr:sp macro="" textlink="">
      <xdr:nvSpPr>
        <xdr:cNvPr id="58" name="Textfeld 57">
          <a:hlinkClick xmlns:r="http://schemas.openxmlformats.org/officeDocument/2006/relationships" r:id="rId23"/>
          <a:extLst>
            <a:ext uri="{FF2B5EF4-FFF2-40B4-BE49-F238E27FC236}">
              <a16:creationId xmlns:a16="http://schemas.microsoft.com/office/drawing/2014/main" id="{270A6330-1CB0-4567-8BCB-41266CB2757E}"/>
            </a:ext>
          </a:extLst>
        </xdr:cNvPr>
        <xdr:cNvSpPr txBox="1"/>
      </xdr:nvSpPr>
      <xdr:spPr>
        <a:xfrm>
          <a:off x="3439260" y="1706393"/>
          <a:ext cx="1094659" cy="21849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6200 Protezione EMP</a:t>
          </a:r>
        </a:p>
      </xdr:txBody>
    </xdr:sp>
    <xdr:clientData/>
  </xdr:oneCellAnchor>
  <xdr:oneCellAnchor>
    <xdr:from>
      <xdr:col>2</xdr:col>
      <xdr:colOff>3607089</xdr:colOff>
      <xdr:row>1</xdr:row>
      <xdr:rowOff>1360246</xdr:rowOff>
    </xdr:from>
    <xdr:ext cx="1387624" cy="222053"/>
    <xdr:sp macro="" textlink="">
      <xdr:nvSpPr>
        <xdr:cNvPr id="59" name="Textfeld 58">
          <a:hlinkClick xmlns:r="http://schemas.openxmlformats.org/officeDocument/2006/relationships" r:id="rId24"/>
          <a:extLst>
            <a:ext uri="{FF2B5EF4-FFF2-40B4-BE49-F238E27FC236}">
              <a16:creationId xmlns:a16="http://schemas.microsoft.com/office/drawing/2014/main" id="{C6ADC350-429A-4FEE-9C3C-A81C603931DB}"/>
            </a:ext>
          </a:extLst>
        </xdr:cNvPr>
        <xdr:cNvSpPr txBox="1"/>
      </xdr:nvSpPr>
      <xdr:spPr>
        <a:xfrm>
          <a:off x="4466366" y="1704767"/>
          <a:ext cx="1387624" cy="222053"/>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6300  Corrente d'emergenza</a:t>
          </a:r>
        </a:p>
      </xdr:txBody>
    </xdr:sp>
    <xdr:clientData/>
  </xdr:oneCellAnchor>
  <xdr:oneCellAnchor>
    <xdr:from>
      <xdr:col>2</xdr:col>
      <xdr:colOff>934167</xdr:colOff>
      <xdr:row>1</xdr:row>
      <xdr:rowOff>1867799</xdr:rowOff>
    </xdr:from>
    <xdr:ext cx="1374222" cy="217560"/>
    <xdr:sp macro="" textlink="">
      <xdr:nvSpPr>
        <xdr:cNvPr id="65" name="Textfeld 64">
          <a:hlinkClick xmlns:r="http://schemas.openxmlformats.org/officeDocument/2006/relationships" r:id="rId25"/>
          <a:extLst>
            <a:ext uri="{FF2B5EF4-FFF2-40B4-BE49-F238E27FC236}">
              <a16:creationId xmlns:a16="http://schemas.microsoft.com/office/drawing/2014/main" id="{7BFEF71B-6865-41C6-BA0D-786083A1C670}"/>
            </a:ext>
          </a:extLst>
        </xdr:cNvPr>
        <xdr:cNvSpPr txBox="1"/>
      </xdr:nvSpPr>
      <xdr:spPr>
        <a:xfrm>
          <a:off x="1791417" y="2209833"/>
          <a:ext cx="1374222" cy="21756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b="1"/>
            <a:t>8100 Installazioni specifiche</a:t>
          </a:r>
        </a:p>
      </xdr:txBody>
    </xdr:sp>
    <xdr:clientData/>
  </xdr:oneCellAnchor>
  <xdr:oneCellAnchor>
    <xdr:from>
      <xdr:col>2</xdr:col>
      <xdr:colOff>3582620</xdr:colOff>
      <xdr:row>1</xdr:row>
      <xdr:rowOff>127134</xdr:rowOff>
    </xdr:from>
    <xdr:ext cx="1118082" cy="210614"/>
    <xdr:sp macro="" textlink="">
      <xdr:nvSpPr>
        <xdr:cNvPr id="66" name="Textfeld 65">
          <a:hlinkClick xmlns:r="http://schemas.openxmlformats.org/officeDocument/2006/relationships" r:id="rId26"/>
          <a:extLst>
            <a:ext uri="{FF2B5EF4-FFF2-40B4-BE49-F238E27FC236}">
              <a16:creationId xmlns:a16="http://schemas.microsoft.com/office/drawing/2014/main" id="{3A162B2E-8C74-4A5D-9EFA-162DE4AD8BBF}"/>
            </a:ext>
          </a:extLst>
        </xdr:cNvPr>
        <xdr:cNvSpPr txBox="1"/>
      </xdr:nvSpPr>
      <xdr:spPr>
        <a:xfrm>
          <a:off x="4478485" y="479816"/>
          <a:ext cx="1118082" cy="21061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1300 Documentazione</a:t>
          </a:r>
        </a:p>
      </xdr:txBody>
    </xdr:sp>
    <xdr:clientData/>
  </xdr:oneCellAnchor>
  <xdr:oneCellAnchor>
    <xdr:from>
      <xdr:col>2</xdr:col>
      <xdr:colOff>1408869</xdr:colOff>
      <xdr:row>1</xdr:row>
      <xdr:rowOff>2135945</xdr:rowOff>
    </xdr:from>
    <xdr:ext cx="1171222" cy="217560"/>
    <xdr:sp macro="" textlink="">
      <xdr:nvSpPr>
        <xdr:cNvPr id="13" name="Textfeld 12">
          <a:hlinkClick xmlns:r="http://schemas.openxmlformats.org/officeDocument/2006/relationships" r:id="rId27"/>
          <a:extLst>
            <a:ext uri="{FF2B5EF4-FFF2-40B4-BE49-F238E27FC236}">
              <a16:creationId xmlns:a16="http://schemas.microsoft.com/office/drawing/2014/main" id="{24411AFA-4FAC-4436-A4E4-75380DDD90DB}"/>
            </a:ext>
          </a:extLst>
        </xdr:cNvPr>
        <xdr:cNvSpPr txBox="1"/>
      </xdr:nvSpPr>
      <xdr:spPr>
        <a:xfrm>
          <a:off x="2303642" y="2485917"/>
          <a:ext cx="1171222"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Vai all'elenco dei difetti</a:t>
          </a:r>
        </a:p>
      </xdr:txBody>
    </xdr:sp>
    <xdr:clientData/>
  </xdr:oneCellAnchor>
  <xdr:oneCellAnchor>
    <xdr:from>
      <xdr:col>2</xdr:col>
      <xdr:colOff>992295</xdr:colOff>
      <xdr:row>1</xdr:row>
      <xdr:rowOff>360661</xdr:rowOff>
    </xdr:from>
    <xdr:ext cx="2493855" cy="220058"/>
    <xdr:sp macro="" textlink="">
      <xdr:nvSpPr>
        <xdr:cNvPr id="41" name="Textfeld 40">
          <a:hlinkClick xmlns:r="http://schemas.openxmlformats.org/officeDocument/2006/relationships" r:id="rId28"/>
          <a:extLst>
            <a:ext uri="{FF2B5EF4-FFF2-40B4-BE49-F238E27FC236}">
              <a16:creationId xmlns:a16="http://schemas.microsoft.com/office/drawing/2014/main" id="{342ADB7E-043D-4042-8E39-3BB3511666F9}"/>
            </a:ext>
          </a:extLst>
        </xdr:cNvPr>
        <xdr:cNvSpPr txBox="1"/>
      </xdr:nvSpPr>
      <xdr:spPr>
        <a:xfrm>
          <a:off x="1849545" y="704790"/>
          <a:ext cx="2493855" cy="22005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2200 Involucro della</a:t>
          </a:r>
          <a:r>
            <a:rPr lang="de-CH" sz="800" b="1" baseline="0"/>
            <a:t> costruzione, accessi, opere esterne</a:t>
          </a:r>
          <a:endParaRPr lang="de-CH" sz="800" b="1"/>
        </a:p>
      </xdr:txBody>
    </xdr:sp>
    <xdr:clientData/>
  </xdr:oneCellAnchor>
  <xdr:oneCellAnchor>
    <xdr:from>
      <xdr:col>2</xdr:col>
      <xdr:colOff>3465969</xdr:colOff>
      <xdr:row>1</xdr:row>
      <xdr:rowOff>359608</xdr:rowOff>
    </xdr:from>
    <xdr:ext cx="789640" cy="222420"/>
    <xdr:sp macro="" textlink="">
      <xdr:nvSpPr>
        <xdr:cNvPr id="46" name="Textfeld 45">
          <a:hlinkClick xmlns:r="http://schemas.openxmlformats.org/officeDocument/2006/relationships" r:id="rId29"/>
          <a:extLst>
            <a:ext uri="{FF2B5EF4-FFF2-40B4-BE49-F238E27FC236}">
              <a16:creationId xmlns:a16="http://schemas.microsoft.com/office/drawing/2014/main" id="{50C261EA-B20A-4175-A612-5E90B1434E0A}"/>
            </a:ext>
          </a:extLst>
        </xdr:cNvPr>
        <xdr:cNvSpPr txBox="1"/>
      </xdr:nvSpPr>
      <xdr:spPr>
        <a:xfrm>
          <a:off x="4361834" y="712290"/>
          <a:ext cx="789640" cy="222420"/>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2300 Chiusure</a:t>
          </a:r>
        </a:p>
      </xdr:txBody>
    </xdr:sp>
    <xdr:clientData/>
  </xdr:oneCellAnchor>
  <xdr:oneCellAnchor>
    <xdr:from>
      <xdr:col>2</xdr:col>
      <xdr:colOff>4172309</xdr:colOff>
      <xdr:row>1</xdr:row>
      <xdr:rowOff>359361</xdr:rowOff>
    </xdr:from>
    <xdr:ext cx="792731" cy="221899"/>
    <xdr:sp macro="" textlink="">
      <xdr:nvSpPr>
        <xdr:cNvPr id="60" name="Textfeld 59">
          <a:hlinkClick xmlns:r="http://schemas.openxmlformats.org/officeDocument/2006/relationships" r:id="rId30"/>
          <a:extLst>
            <a:ext uri="{FF2B5EF4-FFF2-40B4-BE49-F238E27FC236}">
              <a16:creationId xmlns:a16="http://schemas.microsoft.com/office/drawing/2014/main" id="{DEA81D45-503B-403F-9B55-33FD78260D61}"/>
            </a:ext>
          </a:extLst>
        </xdr:cNvPr>
        <xdr:cNvSpPr txBox="1"/>
      </xdr:nvSpPr>
      <xdr:spPr>
        <a:xfrm>
          <a:off x="5029559" y="703490"/>
          <a:ext cx="792731" cy="22189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2400 Equipag.</a:t>
          </a:r>
        </a:p>
      </xdr:txBody>
    </xdr:sp>
    <xdr:clientData/>
  </xdr:oneCellAnchor>
  <xdr:oneCellAnchor>
    <xdr:from>
      <xdr:col>2</xdr:col>
      <xdr:colOff>19051</xdr:colOff>
      <xdr:row>1</xdr:row>
      <xdr:rowOff>360280</xdr:rowOff>
    </xdr:from>
    <xdr:ext cx="1024889" cy="220615"/>
    <xdr:sp macro="" textlink="">
      <xdr:nvSpPr>
        <xdr:cNvPr id="61" name="Textfeld 60">
          <a:hlinkClick xmlns:r="http://schemas.openxmlformats.org/officeDocument/2006/relationships" r:id="rId31"/>
          <a:extLst>
            <a:ext uri="{FF2B5EF4-FFF2-40B4-BE49-F238E27FC236}">
              <a16:creationId xmlns:a16="http://schemas.microsoft.com/office/drawing/2014/main" id="{9FD2F786-57EF-43DE-B533-454B26488AAA}"/>
            </a:ext>
          </a:extLst>
        </xdr:cNvPr>
        <xdr:cNvSpPr txBox="1"/>
      </xdr:nvSpPr>
      <xdr:spPr>
        <a:xfrm>
          <a:off x="876301" y="703180"/>
          <a:ext cx="1024889" cy="220615"/>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2100 Aspetti generali</a:t>
          </a:r>
        </a:p>
      </xdr:txBody>
    </xdr:sp>
    <xdr:clientData/>
  </xdr:oneCellAnchor>
  <xdr:oneCellAnchor>
    <xdr:from>
      <xdr:col>2</xdr:col>
      <xdr:colOff>72214</xdr:colOff>
      <xdr:row>1</xdr:row>
      <xdr:rowOff>608807</xdr:rowOff>
    </xdr:from>
    <xdr:ext cx="1356846" cy="216104"/>
    <xdr:sp macro="" textlink="">
      <xdr:nvSpPr>
        <xdr:cNvPr id="62" name="Textfeld 61">
          <a:hlinkClick xmlns:r="http://schemas.openxmlformats.org/officeDocument/2006/relationships" r:id="rId32"/>
          <a:extLst>
            <a:ext uri="{FF2B5EF4-FFF2-40B4-BE49-F238E27FC236}">
              <a16:creationId xmlns:a16="http://schemas.microsoft.com/office/drawing/2014/main" id="{4086B7BD-14BB-4700-8913-8B635431B01D}"/>
            </a:ext>
          </a:extLst>
        </xdr:cNvPr>
        <xdr:cNvSpPr txBox="1"/>
      </xdr:nvSpPr>
      <xdr:spPr>
        <a:xfrm>
          <a:off x="967564" y="961232"/>
          <a:ext cx="1356846" cy="216104"/>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3100 Documenti</a:t>
          </a:r>
          <a:r>
            <a:rPr lang="de-CH" sz="800" b="1" baseline="0"/>
            <a:t> d'esercizio</a:t>
          </a:r>
          <a:endParaRPr lang="de-CH" sz="800" b="1"/>
        </a:p>
      </xdr:txBody>
    </xdr:sp>
    <xdr:clientData/>
  </xdr:oneCellAnchor>
  <xdr:oneCellAnchor>
    <xdr:from>
      <xdr:col>2</xdr:col>
      <xdr:colOff>1383697</xdr:colOff>
      <xdr:row>1</xdr:row>
      <xdr:rowOff>609428</xdr:rowOff>
    </xdr:from>
    <xdr:ext cx="698076" cy="220219"/>
    <xdr:sp macro="" textlink="">
      <xdr:nvSpPr>
        <xdr:cNvPr id="63" name="Textfeld 62">
          <a:hlinkClick xmlns:r="http://schemas.openxmlformats.org/officeDocument/2006/relationships" r:id="rId33"/>
          <a:extLst>
            <a:ext uri="{FF2B5EF4-FFF2-40B4-BE49-F238E27FC236}">
              <a16:creationId xmlns:a16="http://schemas.microsoft.com/office/drawing/2014/main" id="{FBFDF788-44E9-404C-BC5E-ADB2577FA5F7}"/>
            </a:ext>
          </a:extLst>
        </xdr:cNvPr>
        <xdr:cNvSpPr txBox="1"/>
      </xdr:nvSpPr>
      <xdr:spPr>
        <a:xfrm>
          <a:off x="2278760" y="958838"/>
          <a:ext cx="698076" cy="2202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3200 Chiuse</a:t>
          </a:r>
        </a:p>
      </xdr:txBody>
    </xdr:sp>
    <xdr:clientData/>
  </xdr:oneCellAnchor>
  <xdr:oneCellAnchor>
    <xdr:from>
      <xdr:col>2</xdr:col>
      <xdr:colOff>2068130</xdr:colOff>
      <xdr:row>1</xdr:row>
      <xdr:rowOff>611573</xdr:rowOff>
    </xdr:from>
    <xdr:ext cx="2191069" cy="218719"/>
    <xdr:sp macro="" textlink="">
      <xdr:nvSpPr>
        <xdr:cNvPr id="64" name="Textfeld 63">
          <a:hlinkClick xmlns:r="http://schemas.openxmlformats.org/officeDocument/2006/relationships" r:id="rId34"/>
          <a:extLst>
            <a:ext uri="{FF2B5EF4-FFF2-40B4-BE49-F238E27FC236}">
              <a16:creationId xmlns:a16="http://schemas.microsoft.com/office/drawing/2014/main" id="{947B50E8-3F62-4A59-BBA6-2F2C217AB329}"/>
            </a:ext>
          </a:extLst>
        </xdr:cNvPr>
        <xdr:cNvSpPr txBox="1"/>
      </xdr:nvSpPr>
      <xdr:spPr>
        <a:xfrm>
          <a:off x="2962800" y="965359"/>
          <a:ext cx="2191069" cy="218719"/>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3300 Componenti dell'impianto di ventilazione</a:t>
          </a:r>
        </a:p>
      </xdr:txBody>
    </xdr:sp>
    <xdr:clientData/>
  </xdr:oneCellAnchor>
  <xdr:oneCellAnchor>
    <xdr:from>
      <xdr:col>2</xdr:col>
      <xdr:colOff>4203079</xdr:colOff>
      <xdr:row>1</xdr:row>
      <xdr:rowOff>609977</xdr:rowOff>
    </xdr:from>
    <xdr:ext cx="654731" cy="220928"/>
    <xdr:sp macro="" textlink="">
      <xdr:nvSpPr>
        <xdr:cNvPr id="67" name="Textfeld 66">
          <a:hlinkClick xmlns:r="http://schemas.openxmlformats.org/officeDocument/2006/relationships" r:id="rId35"/>
          <a:extLst>
            <a:ext uri="{FF2B5EF4-FFF2-40B4-BE49-F238E27FC236}">
              <a16:creationId xmlns:a16="http://schemas.microsoft.com/office/drawing/2014/main" id="{A76481C8-230A-4963-9017-3279A4590436}"/>
            </a:ext>
          </a:extLst>
        </xdr:cNvPr>
        <xdr:cNvSpPr txBox="1"/>
      </xdr:nvSpPr>
      <xdr:spPr>
        <a:xfrm>
          <a:off x="5062356" y="954498"/>
          <a:ext cx="654731" cy="220928"/>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b="1"/>
            <a:t>3400 Clima</a:t>
          </a:r>
        </a:p>
      </xdr:txBody>
    </xdr:sp>
    <xdr:clientData/>
  </xdr:oneCellAnchor>
  <xdr:oneCellAnchor>
    <xdr:from>
      <xdr:col>2</xdr:col>
      <xdr:colOff>2735892</xdr:colOff>
      <xdr:row>1</xdr:row>
      <xdr:rowOff>2132978</xdr:rowOff>
    </xdr:from>
    <xdr:ext cx="838115" cy="217560"/>
    <xdr:sp macro="" textlink="">
      <xdr:nvSpPr>
        <xdr:cNvPr id="3" name="Textfeld 2">
          <a:hlinkClick xmlns:r="http://schemas.openxmlformats.org/officeDocument/2006/relationships" r:id="rId36"/>
          <a:extLst>
            <a:ext uri="{FF2B5EF4-FFF2-40B4-BE49-F238E27FC236}">
              <a16:creationId xmlns:a16="http://schemas.microsoft.com/office/drawing/2014/main" id="{1902957C-2395-4FFD-A447-D64AC27FCA53}"/>
            </a:ext>
          </a:extLst>
        </xdr:cNvPr>
        <xdr:cNvSpPr txBox="1"/>
      </xdr:nvSpPr>
      <xdr:spPr>
        <a:xfrm>
          <a:off x="3630665" y="2482950"/>
          <a:ext cx="838115" cy="217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a:t>
          </a:r>
          <a:r>
            <a:rPr lang="de-CH" sz="800" baseline="0"/>
            <a:t> a</a:t>
          </a:r>
          <a:r>
            <a:rPr lang="de-CH" sz="800"/>
            <a:t>lla legenda</a:t>
          </a:r>
        </a:p>
      </xdr:txBody>
    </xdr:sp>
    <xdr:clientData/>
  </xdr:oneCellAnchor>
  <xdr:twoCellAnchor>
    <xdr:from>
      <xdr:col>0</xdr:col>
      <xdr:colOff>72141</xdr:colOff>
      <xdr:row>2</xdr:row>
      <xdr:rowOff>380648</xdr:rowOff>
    </xdr:from>
    <xdr:to>
      <xdr:col>0</xdr:col>
      <xdr:colOff>73309</xdr:colOff>
      <xdr:row>3</xdr:row>
      <xdr:rowOff>51124</xdr:rowOff>
    </xdr:to>
    <xdr:cxnSp macro="">
      <xdr:nvCxnSpPr>
        <xdr:cNvPr id="5" name="Gerade Verbindung mit Pfeil 4">
          <a:extLst>
            <a:ext uri="{FF2B5EF4-FFF2-40B4-BE49-F238E27FC236}">
              <a16:creationId xmlns:a16="http://schemas.microsoft.com/office/drawing/2014/main" id="{8257BBDB-6B3D-40F2-99BB-A5B423F04329}"/>
            </a:ext>
          </a:extLst>
        </xdr:cNvPr>
        <xdr:cNvCxnSpPr/>
      </xdr:nvCxnSpPr>
      <xdr:spPr>
        <a:xfrm flipH="1">
          <a:off x="72141" y="2893627"/>
          <a:ext cx="1168" cy="14388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46927</xdr:colOff>
      <xdr:row>1</xdr:row>
      <xdr:rowOff>2137545</xdr:rowOff>
    </xdr:from>
    <xdr:to>
      <xdr:col>2</xdr:col>
      <xdr:colOff>1227666</xdr:colOff>
      <xdr:row>2</xdr:row>
      <xdr:rowOff>190500</xdr:rowOff>
    </xdr:to>
    <xdr:sp macro="" textlink="">
      <xdr:nvSpPr>
        <xdr:cNvPr id="15" name="Textfeld 14">
          <a:extLst>
            <a:ext uri="{FF2B5EF4-FFF2-40B4-BE49-F238E27FC236}">
              <a16:creationId xmlns:a16="http://schemas.microsoft.com/office/drawing/2014/main" id="{B8299494-D5B7-49F7-8AA5-7D429B6ADF51}"/>
            </a:ext>
          </a:extLst>
        </xdr:cNvPr>
        <xdr:cNvSpPr txBox="1"/>
      </xdr:nvSpPr>
      <xdr:spPr>
        <a:xfrm>
          <a:off x="46927" y="2490323"/>
          <a:ext cx="1886295" cy="219010"/>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oneCellAnchor>
    <xdr:from>
      <xdr:col>11</xdr:col>
      <xdr:colOff>46896</xdr:colOff>
      <xdr:row>1203</xdr:row>
      <xdr:rowOff>38100</xdr:rowOff>
    </xdr:from>
    <xdr:ext cx="638701" cy="264560"/>
    <xdr:sp macro="" textlink="">
      <xdr:nvSpPr>
        <xdr:cNvPr id="4" name="Textfeld 3">
          <a:hlinkClick xmlns:r="http://schemas.openxmlformats.org/officeDocument/2006/relationships" r:id="rId37"/>
          <a:extLst>
            <a:ext uri="{FF2B5EF4-FFF2-40B4-BE49-F238E27FC236}">
              <a16:creationId xmlns:a16="http://schemas.microsoft.com/office/drawing/2014/main" id="{9FCF4346-AF1C-4275-9CA8-EDCDCF93C5A5}"/>
            </a:ext>
          </a:extLst>
        </xdr:cNvPr>
        <xdr:cNvSpPr txBox="1"/>
      </xdr:nvSpPr>
      <xdr:spPr>
        <a:xfrm>
          <a:off x="7152546" y="428158275"/>
          <a:ext cx="638701" cy="264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oneCellAnchor>
    <xdr:from>
      <xdr:col>2</xdr:col>
      <xdr:colOff>4688701</xdr:colOff>
      <xdr:row>1</xdr:row>
      <xdr:rowOff>122053</xdr:rowOff>
    </xdr:from>
    <xdr:ext cx="220569" cy="212610"/>
    <xdr:sp macro="" textlink="">
      <xdr:nvSpPr>
        <xdr:cNvPr id="72" name="Textfeld 71">
          <a:hlinkClick xmlns:r="http://schemas.openxmlformats.org/officeDocument/2006/relationships" r:id="rId38"/>
          <a:extLst>
            <a:ext uri="{FF2B5EF4-FFF2-40B4-BE49-F238E27FC236}">
              <a16:creationId xmlns:a16="http://schemas.microsoft.com/office/drawing/2014/main" id="{C5374E52-ED56-4E13-AB24-20D6406A2D19}"/>
            </a:ext>
          </a:extLst>
        </xdr:cNvPr>
        <xdr:cNvSpPr txBox="1"/>
      </xdr:nvSpPr>
      <xdr:spPr>
        <a:xfrm>
          <a:off x="5584566" y="474735"/>
          <a:ext cx="220569" cy="21261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269831</xdr:colOff>
      <xdr:row>1</xdr:row>
      <xdr:rowOff>360591</xdr:rowOff>
    </xdr:from>
    <xdr:ext cx="214284" cy="218153"/>
    <xdr:sp macro="" textlink="">
      <xdr:nvSpPr>
        <xdr:cNvPr id="75" name="Textfeld 74">
          <a:hlinkClick xmlns:r="http://schemas.openxmlformats.org/officeDocument/2006/relationships" r:id="rId39"/>
          <a:extLst>
            <a:ext uri="{FF2B5EF4-FFF2-40B4-BE49-F238E27FC236}">
              <a16:creationId xmlns:a16="http://schemas.microsoft.com/office/drawing/2014/main" id="{219D4FC6-CA7B-4B5D-97FB-E44665F5DA6D}"/>
            </a:ext>
          </a:extLst>
        </xdr:cNvPr>
        <xdr:cNvSpPr txBox="1"/>
      </xdr:nvSpPr>
      <xdr:spPr>
        <a:xfrm>
          <a:off x="6890993" y="713273"/>
          <a:ext cx="214284" cy="218153"/>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4844677</xdr:colOff>
      <xdr:row>1</xdr:row>
      <xdr:rowOff>608650</xdr:rowOff>
    </xdr:from>
    <xdr:ext cx="222646" cy="222255"/>
    <xdr:sp macro="" textlink="">
      <xdr:nvSpPr>
        <xdr:cNvPr id="76" name="Textfeld 75">
          <a:hlinkClick xmlns:r="http://schemas.openxmlformats.org/officeDocument/2006/relationships" r:id="rId40"/>
          <a:extLst>
            <a:ext uri="{FF2B5EF4-FFF2-40B4-BE49-F238E27FC236}">
              <a16:creationId xmlns:a16="http://schemas.microsoft.com/office/drawing/2014/main" id="{3FCA8849-C31E-466D-A22B-708F99021789}"/>
            </a:ext>
          </a:extLst>
        </xdr:cNvPr>
        <xdr:cNvSpPr txBox="1"/>
      </xdr:nvSpPr>
      <xdr:spPr>
        <a:xfrm>
          <a:off x="5703954" y="953171"/>
          <a:ext cx="222646" cy="222255"/>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5580266</xdr:colOff>
      <xdr:row>1</xdr:row>
      <xdr:rowOff>859643</xdr:rowOff>
    </xdr:from>
    <xdr:ext cx="231880" cy="217560"/>
    <xdr:sp macro="" textlink="">
      <xdr:nvSpPr>
        <xdr:cNvPr id="77" name="Textfeld 76">
          <a:hlinkClick xmlns:r="http://schemas.openxmlformats.org/officeDocument/2006/relationships" r:id="rId41"/>
          <a:extLst>
            <a:ext uri="{FF2B5EF4-FFF2-40B4-BE49-F238E27FC236}">
              <a16:creationId xmlns:a16="http://schemas.microsoft.com/office/drawing/2014/main" id="{7E492E53-9900-4FE0-92CB-244A8DA66376}"/>
            </a:ext>
          </a:extLst>
        </xdr:cNvPr>
        <xdr:cNvSpPr txBox="1"/>
      </xdr:nvSpPr>
      <xdr:spPr>
        <a:xfrm>
          <a:off x="6476131" y="1212325"/>
          <a:ext cx="23188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4792761</xdr:colOff>
      <xdr:row>1</xdr:row>
      <xdr:rowOff>1110694</xdr:rowOff>
    </xdr:from>
    <xdr:ext cx="231880" cy="222736"/>
    <xdr:sp macro="" textlink="">
      <xdr:nvSpPr>
        <xdr:cNvPr id="78" name="Textfeld 77">
          <a:hlinkClick xmlns:r="http://schemas.openxmlformats.org/officeDocument/2006/relationships" r:id="rId42"/>
          <a:extLst>
            <a:ext uri="{FF2B5EF4-FFF2-40B4-BE49-F238E27FC236}">
              <a16:creationId xmlns:a16="http://schemas.microsoft.com/office/drawing/2014/main" id="{61F91283-E8F6-4C3E-84C4-F29CF493ACD9}"/>
            </a:ext>
          </a:extLst>
        </xdr:cNvPr>
        <xdr:cNvSpPr txBox="1"/>
      </xdr:nvSpPr>
      <xdr:spPr>
        <a:xfrm>
          <a:off x="5688061" y="1460524"/>
          <a:ext cx="231880" cy="22273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3</xdr:col>
      <xdr:colOff>101020</xdr:colOff>
      <xdr:row>1</xdr:row>
      <xdr:rowOff>1366373</xdr:rowOff>
    </xdr:from>
    <xdr:ext cx="232190" cy="221086"/>
    <xdr:sp macro="" textlink="">
      <xdr:nvSpPr>
        <xdr:cNvPr id="79" name="Textfeld 78">
          <a:hlinkClick xmlns:r="http://schemas.openxmlformats.org/officeDocument/2006/relationships" r:id="rId43"/>
          <a:extLst>
            <a:ext uri="{FF2B5EF4-FFF2-40B4-BE49-F238E27FC236}">
              <a16:creationId xmlns:a16="http://schemas.microsoft.com/office/drawing/2014/main" id="{E2A1DA81-00C7-451C-BAEA-2A0F3AA574AA}"/>
            </a:ext>
          </a:extLst>
        </xdr:cNvPr>
        <xdr:cNvSpPr txBox="1"/>
      </xdr:nvSpPr>
      <xdr:spPr>
        <a:xfrm>
          <a:off x="6598615" y="1719055"/>
          <a:ext cx="232190" cy="221086"/>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4</xdr:col>
      <xdr:colOff>184552</xdr:colOff>
      <xdr:row>1</xdr:row>
      <xdr:rowOff>1607351</xdr:rowOff>
    </xdr:from>
    <xdr:ext cx="204882" cy="218814"/>
    <xdr:sp macro="" textlink="">
      <xdr:nvSpPr>
        <xdr:cNvPr id="80" name="Textfeld 79">
          <a:hlinkClick xmlns:r="http://schemas.openxmlformats.org/officeDocument/2006/relationships" r:id="rId44"/>
          <a:extLst>
            <a:ext uri="{FF2B5EF4-FFF2-40B4-BE49-F238E27FC236}">
              <a16:creationId xmlns:a16="http://schemas.microsoft.com/office/drawing/2014/main" id="{3894D3A4-CAA9-489B-85DF-E430E75CD565}"/>
            </a:ext>
          </a:extLst>
        </xdr:cNvPr>
        <xdr:cNvSpPr txBox="1"/>
      </xdr:nvSpPr>
      <xdr:spPr>
        <a:xfrm>
          <a:off x="6804427" y="1959776"/>
          <a:ext cx="204882" cy="218814"/>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A</a:t>
          </a:r>
        </a:p>
      </xdr:txBody>
    </xdr:sp>
    <xdr:clientData/>
  </xdr:oneCellAnchor>
  <xdr:oneCellAnchor>
    <xdr:from>
      <xdr:col>2</xdr:col>
      <xdr:colOff>4387365</xdr:colOff>
      <xdr:row>1</xdr:row>
      <xdr:rowOff>1868714</xdr:rowOff>
    </xdr:from>
    <xdr:ext cx="232190" cy="217560"/>
    <xdr:sp macro="" textlink="">
      <xdr:nvSpPr>
        <xdr:cNvPr id="81" name="Textfeld 80">
          <a:hlinkClick xmlns:r="http://schemas.openxmlformats.org/officeDocument/2006/relationships" r:id="rId45"/>
          <a:extLst>
            <a:ext uri="{FF2B5EF4-FFF2-40B4-BE49-F238E27FC236}">
              <a16:creationId xmlns:a16="http://schemas.microsoft.com/office/drawing/2014/main" id="{704D090B-C744-44A1-916C-472E233B3D4A}"/>
            </a:ext>
          </a:extLst>
        </xdr:cNvPr>
        <xdr:cNvSpPr txBox="1"/>
      </xdr:nvSpPr>
      <xdr:spPr>
        <a:xfrm>
          <a:off x="5244615" y="2210748"/>
          <a:ext cx="232190" cy="217560"/>
        </a:xfrm>
        <a:prstGeom prst="rect">
          <a:avLst/>
        </a:prstGeom>
        <a:solidFill>
          <a:schemeClr val="tx2">
            <a:lumMod val="40000"/>
            <a:lumOff val="6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b="1"/>
            <a:t>A</a:t>
          </a:r>
        </a:p>
      </xdr:txBody>
    </xdr:sp>
    <xdr:clientData/>
  </xdr:oneCellAnchor>
  <xdr:oneCellAnchor>
    <xdr:from>
      <xdr:col>2</xdr:col>
      <xdr:colOff>4921270</xdr:colOff>
      <xdr:row>1</xdr:row>
      <xdr:rowOff>1361216</xdr:rowOff>
    </xdr:from>
    <xdr:ext cx="796192" cy="224697"/>
    <xdr:sp macro="" textlink="">
      <xdr:nvSpPr>
        <xdr:cNvPr id="71" name="Textfeld 70">
          <a:hlinkClick xmlns:r="http://schemas.openxmlformats.org/officeDocument/2006/relationships" r:id="rId46"/>
          <a:extLst>
            <a:ext uri="{FF2B5EF4-FFF2-40B4-BE49-F238E27FC236}">
              <a16:creationId xmlns:a16="http://schemas.microsoft.com/office/drawing/2014/main" id="{C672C4A9-A5CF-464A-8CEA-D5B7431077D5}"/>
            </a:ext>
          </a:extLst>
        </xdr:cNvPr>
        <xdr:cNvSpPr txBox="1"/>
      </xdr:nvSpPr>
      <xdr:spPr>
        <a:xfrm>
          <a:off x="5816620" y="1713641"/>
          <a:ext cx="796192" cy="224697"/>
        </a:xfrm>
        <a:prstGeom prst="rect">
          <a:avLst/>
        </a:prstGeom>
        <a:solidFill>
          <a:schemeClr val="accent3">
            <a:lumMod val="20000"/>
            <a:lumOff val="80000"/>
          </a:schemeClr>
        </a:solid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CH" sz="800" b="1"/>
            <a:t>6400</a:t>
          </a:r>
          <a:r>
            <a:rPr lang="de-CH" sz="800" b="1" baseline="0"/>
            <a:t> Cucina</a:t>
          </a:r>
          <a:endParaRPr lang="de-CH" sz="800" b="1"/>
        </a:p>
      </xdr:txBody>
    </xdr:sp>
    <xdr:clientData/>
  </xdr:oneCellAnchor>
  <xdr:oneCellAnchor>
    <xdr:from>
      <xdr:col>10</xdr:col>
      <xdr:colOff>28461</xdr:colOff>
      <xdr:row>384</xdr:row>
      <xdr:rowOff>5013</xdr:rowOff>
    </xdr:from>
    <xdr:ext cx="1143000" cy="217560"/>
    <xdr:sp macro="" textlink="">
      <xdr:nvSpPr>
        <xdr:cNvPr id="69" name="Textfeld 68">
          <a:hlinkClick xmlns:r="http://schemas.openxmlformats.org/officeDocument/2006/relationships" r:id="rId47"/>
          <a:extLst>
            <a:ext uri="{FF2B5EF4-FFF2-40B4-BE49-F238E27FC236}">
              <a16:creationId xmlns:a16="http://schemas.microsoft.com/office/drawing/2014/main" id="{6E315979-7FB8-489E-AD94-A6DABBA6CA6E}"/>
            </a:ext>
          </a:extLst>
        </xdr:cNvPr>
        <xdr:cNvSpPr txBox="1"/>
      </xdr:nvSpPr>
      <xdr:spPr>
        <a:xfrm>
          <a:off x="7097014" y="1384734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43500</xdr:colOff>
      <xdr:row>391</xdr:row>
      <xdr:rowOff>35292</xdr:rowOff>
    </xdr:from>
    <xdr:ext cx="1143000" cy="217560"/>
    <xdr:sp macro="" textlink="">
      <xdr:nvSpPr>
        <xdr:cNvPr id="85" name="Textfeld 84">
          <a:hlinkClick xmlns:r="http://schemas.openxmlformats.org/officeDocument/2006/relationships" r:id="rId48"/>
          <a:extLst>
            <a:ext uri="{FF2B5EF4-FFF2-40B4-BE49-F238E27FC236}">
              <a16:creationId xmlns:a16="http://schemas.microsoft.com/office/drawing/2014/main" id="{F49B946E-5188-4BC1-A7B0-C7F5C90E0314}"/>
            </a:ext>
          </a:extLst>
        </xdr:cNvPr>
        <xdr:cNvSpPr txBox="1"/>
      </xdr:nvSpPr>
      <xdr:spPr>
        <a:xfrm>
          <a:off x="7112053" y="141521647"/>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2</xdr:col>
      <xdr:colOff>3752430</xdr:colOff>
      <xdr:row>1</xdr:row>
      <xdr:rowOff>2136498</xdr:rowOff>
    </xdr:from>
    <xdr:ext cx="2423484" cy="217560"/>
    <xdr:sp macro="" textlink="">
      <xdr:nvSpPr>
        <xdr:cNvPr id="6" name="Textfeld 5">
          <a:hlinkClick xmlns:r="http://schemas.openxmlformats.org/officeDocument/2006/relationships" r:id="rId49"/>
          <a:extLst>
            <a:ext uri="{FF2B5EF4-FFF2-40B4-BE49-F238E27FC236}">
              <a16:creationId xmlns:a16="http://schemas.microsoft.com/office/drawing/2014/main" id="{00E984C5-D060-439B-8433-FC680810E18F}"/>
            </a:ext>
          </a:extLst>
        </xdr:cNvPr>
        <xdr:cNvSpPr txBox="1"/>
      </xdr:nvSpPr>
      <xdr:spPr>
        <a:xfrm>
          <a:off x="4609680" y="2479398"/>
          <a:ext cx="2423484" cy="217560"/>
        </a:xfrm>
        <a:prstGeom prst="rect">
          <a:avLst/>
        </a:prstGeom>
        <a:solidFill>
          <a:schemeClr val="bg1">
            <a:lumMod val="8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Vai all'elenco dei componenti di protezione omologati</a:t>
          </a:r>
        </a:p>
      </xdr:txBody>
    </xdr:sp>
    <xdr:clientData/>
  </xdr:oneCellAnchor>
  <xdr:oneCellAnchor>
    <xdr:from>
      <xdr:col>11</xdr:col>
      <xdr:colOff>16657</xdr:colOff>
      <xdr:row>438</xdr:row>
      <xdr:rowOff>245644</xdr:rowOff>
    </xdr:from>
    <xdr:ext cx="1143000" cy="217560"/>
    <xdr:sp macro="" textlink="">
      <xdr:nvSpPr>
        <xdr:cNvPr id="16" name="Textfeld 15">
          <a:hlinkClick xmlns:r="http://schemas.openxmlformats.org/officeDocument/2006/relationships" r:id="rId50"/>
          <a:extLst>
            <a:ext uri="{FF2B5EF4-FFF2-40B4-BE49-F238E27FC236}">
              <a16:creationId xmlns:a16="http://schemas.microsoft.com/office/drawing/2014/main" id="{29A63B13-3847-4F7D-9161-B0DDD45AA93F}"/>
            </a:ext>
          </a:extLst>
        </xdr:cNvPr>
        <xdr:cNvSpPr txBox="1"/>
      </xdr:nvSpPr>
      <xdr:spPr>
        <a:xfrm>
          <a:off x="7847210" y="160446118"/>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7132</xdr:colOff>
      <xdr:row>460</xdr:row>
      <xdr:rowOff>76200</xdr:rowOff>
    </xdr:from>
    <xdr:ext cx="1143000" cy="217560"/>
    <xdr:sp macro="" textlink="">
      <xdr:nvSpPr>
        <xdr:cNvPr id="19" name="Textfeld 18">
          <a:hlinkClick xmlns:r="http://schemas.openxmlformats.org/officeDocument/2006/relationships" r:id="rId51"/>
          <a:extLst>
            <a:ext uri="{FF2B5EF4-FFF2-40B4-BE49-F238E27FC236}">
              <a16:creationId xmlns:a16="http://schemas.microsoft.com/office/drawing/2014/main" id="{D7D9681A-A51E-4C1E-B9F4-EE0A36681FC8}"/>
            </a:ext>
          </a:extLst>
        </xdr:cNvPr>
        <xdr:cNvSpPr txBox="1"/>
      </xdr:nvSpPr>
      <xdr:spPr>
        <a:xfrm>
          <a:off x="7112782" y="167058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26182</xdr:colOff>
      <xdr:row>465</xdr:row>
      <xdr:rowOff>76200</xdr:rowOff>
    </xdr:from>
    <xdr:ext cx="1143000" cy="217560"/>
    <xdr:sp macro="" textlink="">
      <xdr:nvSpPr>
        <xdr:cNvPr id="21" name="Textfeld 20">
          <a:hlinkClick xmlns:r="http://schemas.openxmlformats.org/officeDocument/2006/relationships" r:id="rId51"/>
          <a:extLst>
            <a:ext uri="{FF2B5EF4-FFF2-40B4-BE49-F238E27FC236}">
              <a16:creationId xmlns:a16="http://schemas.microsoft.com/office/drawing/2014/main" id="{3BBFB269-D84C-4E13-BA06-F3B6E546DF22}"/>
            </a:ext>
          </a:extLst>
        </xdr:cNvPr>
        <xdr:cNvSpPr txBox="1"/>
      </xdr:nvSpPr>
      <xdr:spPr>
        <a:xfrm>
          <a:off x="7131832" y="169668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492</xdr:row>
      <xdr:rowOff>0</xdr:rowOff>
    </xdr:from>
    <xdr:ext cx="1143000" cy="217560"/>
    <xdr:sp macro="" textlink="">
      <xdr:nvSpPr>
        <xdr:cNvPr id="23" name="Textfeld 22">
          <a:hlinkClick xmlns:r="http://schemas.openxmlformats.org/officeDocument/2006/relationships" r:id="rId52"/>
          <a:extLst>
            <a:ext uri="{FF2B5EF4-FFF2-40B4-BE49-F238E27FC236}">
              <a16:creationId xmlns:a16="http://schemas.microsoft.com/office/drawing/2014/main" id="{E88A0D90-DAA0-4532-93E9-867E4B6E6EC7}"/>
            </a:ext>
          </a:extLst>
        </xdr:cNvPr>
        <xdr:cNvSpPr txBox="1"/>
      </xdr:nvSpPr>
      <xdr:spPr>
        <a:xfrm>
          <a:off x="7125315" y="179646513"/>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45232</xdr:colOff>
      <xdr:row>511</xdr:row>
      <xdr:rowOff>762000</xdr:rowOff>
    </xdr:from>
    <xdr:ext cx="1143000" cy="217560"/>
    <xdr:sp macro="" textlink="">
      <xdr:nvSpPr>
        <xdr:cNvPr id="27" name="Textfeld 26">
          <a:hlinkClick xmlns:r="http://schemas.openxmlformats.org/officeDocument/2006/relationships" r:id="rId53"/>
          <a:extLst>
            <a:ext uri="{FF2B5EF4-FFF2-40B4-BE49-F238E27FC236}">
              <a16:creationId xmlns:a16="http://schemas.microsoft.com/office/drawing/2014/main" id="{8710C678-6BFD-4BB2-8C5A-660747550DE0}"/>
            </a:ext>
          </a:extLst>
        </xdr:cNvPr>
        <xdr:cNvSpPr txBox="1"/>
      </xdr:nvSpPr>
      <xdr:spPr>
        <a:xfrm>
          <a:off x="7150882" y="1870614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570</xdr:row>
      <xdr:rowOff>752475</xdr:rowOff>
    </xdr:from>
    <xdr:ext cx="1143000" cy="217560"/>
    <xdr:sp macro="" textlink="">
      <xdr:nvSpPr>
        <xdr:cNvPr id="48" name="Textfeld 47">
          <a:hlinkClick xmlns:r="http://schemas.openxmlformats.org/officeDocument/2006/relationships" r:id="rId53"/>
          <a:extLst>
            <a:ext uri="{FF2B5EF4-FFF2-40B4-BE49-F238E27FC236}">
              <a16:creationId xmlns:a16="http://schemas.microsoft.com/office/drawing/2014/main" id="{BBC6A205-4311-40E4-AB9E-6463CB580903}"/>
            </a:ext>
          </a:extLst>
        </xdr:cNvPr>
        <xdr:cNvSpPr txBox="1"/>
      </xdr:nvSpPr>
      <xdr:spPr>
        <a:xfrm>
          <a:off x="7122307" y="2062829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16657</xdr:colOff>
      <xdr:row>609</xdr:row>
      <xdr:rowOff>85725</xdr:rowOff>
    </xdr:from>
    <xdr:ext cx="1143000" cy="217560"/>
    <xdr:sp macro="" textlink="">
      <xdr:nvSpPr>
        <xdr:cNvPr id="73" name="Textfeld 72">
          <a:hlinkClick xmlns:r="http://schemas.openxmlformats.org/officeDocument/2006/relationships" r:id="rId54"/>
          <a:extLst>
            <a:ext uri="{FF2B5EF4-FFF2-40B4-BE49-F238E27FC236}">
              <a16:creationId xmlns:a16="http://schemas.microsoft.com/office/drawing/2014/main" id="{DD206EE6-8ABC-4312-90C3-10CAA82D97B4}"/>
            </a:ext>
          </a:extLst>
        </xdr:cNvPr>
        <xdr:cNvSpPr txBox="1"/>
      </xdr:nvSpPr>
      <xdr:spPr>
        <a:xfrm>
          <a:off x="7122307" y="2197893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26182</xdr:colOff>
      <xdr:row>662</xdr:row>
      <xdr:rowOff>0</xdr:rowOff>
    </xdr:from>
    <xdr:ext cx="1143000" cy="217560"/>
    <xdr:sp macro="" textlink="">
      <xdr:nvSpPr>
        <xdr:cNvPr id="106" name="Textfeld 105">
          <a:hlinkClick xmlns:r="http://schemas.openxmlformats.org/officeDocument/2006/relationships" r:id="rId55"/>
          <a:extLst>
            <a:ext uri="{FF2B5EF4-FFF2-40B4-BE49-F238E27FC236}">
              <a16:creationId xmlns:a16="http://schemas.microsoft.com/office/drawing/2014/main" id="{AFD8182B-6557-439B-9DB7-4040590D2E07}"/>
            </a:ext>
          </a:extLst>
        </xdr:cNvPr>
        <xdr:cNvSpPr txBox="1"/>
      </xdr:nvSpPr>
      <xdr:spPr>
        <a:xfrm>
          <a:off x="7093732" y="238944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6015</xdr:colOff>
      <xdr:row>737</xdr:row>
      <xdr:rowOff>85725</xdr:rowOff>
    </xdr:from>
    <xdr:ext cx="1143000" cy="217560"/>
    <xdr:sp macro="" textlink="">
      <xdr:nvSpPr>
        <xdr:cNvPr id="136" name="Textfeld 135">
          <a:hlinkClick xmlns:r="http://schemas.openxmlformats.org/officeDocument/2006/relationships" r:id="rId56"/>
          <a:extLst>
            <a:ext uri="{FF2B5EF4-FFF2-40B4-BE49-F238E27FC236}">
              <a16:creationId xmlns:a16="http://schemas.microsoft.com/office/drawing/2014/main" id="{ADAAB53C-8329-4F92-8BA9-556D31D65997}"/>
            </a:ext>
          </a:extLst>
        </xdr:cNvPr>
        <xdr:cNvSpPr txBox="1"/>
      </xdr:nvSpPr>
      <xdr:spPr>
        <a:xfrm>
          <a:off x="7111665" y="2685288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745</xdr:row>
      <xdr:rowOff>352425</xdr:rowOff>
    </xdr:from>
    <xdr:ext cx="1143000" cy="217560"/>
    <xdr:sp macro="" textlink="">
      <xdr:nvSpPr>
        <xdr:cNvPr id="137" name="Textfeld 136">
          <a:hlinkClick xmlns:r="http://schemas.openxmlformats.org/officeDocument/2006/relationships" r:id="rId57"/>
          <a:extLst>
            <a:ext uri="{FF2B5EF4-FFF2-40B4-BE49-F238E27FC236}">
              <a16:creationId xmlns:a16="http://schemas.microsoft.com/office/drawing/2014/main" id="{BEEE1BA2-3C40-48BA-9292-0A1C684B1CF4}"/>
            </a:ext>
          </a:extLst>
        </xdr:cNvPr>
        <xdr:cNvSpPr txBox="1"/>
      </xdr:nvSpPr>
      <xdr:spPr>
        <a:xfrm>
          <a:off x="7134225" y="2729674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760</xdr:row>
      <xdr:rowOff>352926</xdr:rowOff>
    </xdr:from>
    <xdr:ext cx="1143000" cy="217560"/>
    <xdr:sp macro="" textlink="">
      <xdr:nvSpPr>
        <xdr:cNvPr id="139" name="Textfeld 138">
          <a:hlinkClick xmlns:r="http://schemas.openxmlformats.org/officeDocument/2006/relationships" r:id="rId58"/>
          <a:extLst>
            <a:ext uri="{FF2B5EF4-FFF2-40B4-BE49-F238E27FC236}">
              <a16:creationId xmlns:a16="http://schemas.microsoft.com/office/drawing/2014/main" id="{73791807-F3AF-4069-8354-8E3EBA3953EE}"/>
            </a:ext>
          </a:extLst>
        </xdr:cNvPr>
        <xdr:cNvSpPr txBox="1"/>
      </xdr:nvSpPr>
      <xdr:spPr>
        <a:xfrm>
          <a:off x="7143750" y="279178251"/>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18548</xdr:colOff>
      <xdr:row>768</xdr:row>
      <xdr:rowOff>65171</xdr:rowOff>
    </xdr:from>
    <xdr:ext cx="1143000" cy="217560"/>
    <xdr:sp macro="" textlink="">
      <xdr:nvSpPr>
        <xdr:cNvPr id="144" name="Textfeld 143">
          <a:hlinkClick xmlns:r="http://schemas.openxmlformats.org/officeDocument/2006/relationships" r:id="rId59"/>
          <a:extLst>
            <a:ext uri="{FF2B5EF4-FFF2-40B4-BE49-F238E27FC236}">
              <a16:creationId xmlns:a16="http://schemas.microsoft.com/office/drawing/2014/main" id="{84FE20E2-FB8F-40C6-8280-1AB22C741ADF}"/>
            </a:ext>
          </a:extLst>
        </xdr:cNvPr>
        <xdr:cNvSpPr txBox="1"/>
      </xdr:nvSpPr>
      <xdr:spPr>
        <a:xfrm>
          <a:off x="7124198" y="28210994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19551</xdr:colOff>
      <xdr:row>809</xdr:row>
      <xdr:rowOff>25066</xdr:rowOff>
    </xdr:from>
    <xdr:ext cx="1143000" cy="217560"/>
    <xdr:sp macro="" textlink="">
      <xdr:nvSpPr>
        <xdr:cNvPr id="145" name="Textfeld 144">
          <a:hlinkClick xmlns:r="http://schemas.openxmlformats.org/officeDocument/2006/relationships" r:id="rId60"/>
          <a:extLst>
            <a:ext uri="{FF2B5EF4-FFF2-40B4-BE49-F238E27FC236}">
              <a16:creationId xmlns:a16="http://schemas.microsoft.com/office/drawing/2014/main" id="{5BEA7FB3-2813-4DF2-BE38-BA2B4AF0FC85}"/>
            </a:ext>
          </a:extLst>
        </xdr:cNvPr>
        <xdr:cNvSpPr txBox="1"/>
      </xdr:nvSpPr>
      <xdr:spPr>
        <a:xfrm>
          <a:off x="7125201" y="295528666"/>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844</xdr:row>
      <xdr:rowOff>95250</xdr:rowOff>
    </xdr:from>
    <xdr:ext cx="1143000" cy="217560"/>
    <xdr:sp macro="" textlink="">
      <xdr:nvSpPr>
        <xdr:cNvPr id="146" name="Textfeld 145">
          <a:hlinkClick xmlns:r="http://schemas.openxmlformats.org/officeDocument/2006/relationships" r:id="rId60"/>
          <a:extLst>
            <a:ext uri="{FF2B5EF4-FFF2-40B4-BE49-F238E27FC236}">
              <a16:creationId xmlns:a16="http://schemas.microsoft.com/office/drawing/2014/main" id="{57C3F132-76BF-4CA5-9BF9-09ED09985B7C}"/>
            </a:ext>
          </a:extLst>
        </xdr:cNvPr>
        <xdr:cNvSpPr txBox="1"/>
      </xdr:nvSpPr>
      <xdr:spPr>
        <a:xfrm>
          <a:off x="7124700" y="3079337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10</xdr:col>
      <xdr:colOff>28575</xdr:colOff>
      <xdr:row>906</xdr:row>
      <xdr:rowOff>28575</xdr:rowOff>
    </xdr:from>
    <xdr:ext cx="1143000" cy="217560"/>
    <xdr:sp macro="" textlink="">
      <xdr:nvSpPr>
        <xdr:cNvPr id="147" name="Textfeld 146">
          <a:hlinkClick xmlns:r="http://schemas.openxmlformats.org/officeDocument/2006/relationships" r:id="rId61"/>
          <a:extLst>
            <a:ext uri="{FF2B5EF4-FFF2-40B4-BE49-F238E27FC236}">
              <a16:creationId xmlns:a16="http://schemas.microsoft.com/office/drawing/2014/main" id="{116B34B5-CC7C-4362-85B6-808140B9D28A}"/>
            </a:ext>
          </a:extLst>
        </xdr:cNvPr>
        <xdr:cNvSpPr txBox="1"/>
      </xdr:nvSpPr>
      <xdr:spPr>
        <a:xfrm>
          <a:off x="7096125" y="3313842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9525</xdr:colOff>
      <xdr:row>918</xdr:row>
      <xdr:rowOff>19050</xdr:rowOff>
    </xdr:from>
    <xdr:ext cx="1143000" cy="217560"/>
    <xdr:sp macro="" textlink="">
      <xdr:nvSpPr>
        <xdr:cNvPr id="148" name="Textfeld 147">
          <a:hlinkClick xmlns:r="http://schemas.openxmlformats.org/officeDocument/2006/relationships" r:id="rId62"/>
          <a:extLst>
            <a:ext uri="{FF2B5EF4-FFF2-40B4-BE49-F238E27FC236}">
              <a16:creationId xmlns:a16="http://schemas.microsoft.com/office/drawing/2014/main" id="{A7712BE0-36D1-4F84-9014-11749DD57D59}"/>
            </a:ext>
          </a:extLst>
        </xdr:cNvPr>
        <xdr:cNvSpPr txBox="1"/>
      </xdr:nvSpPr>
      <xdr:spPr>
        <a:xfrm>
          <a:off x="7115175" y="3351085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954</xdr:row>
      <xdr:rowOff>47625</xdr:rowOff>
    </xdr:from>
    <xdr:ext cx="1143000" cy="217560"/>
    <xdr:sp macro="" textlink="">
      <xdr:nvSpPr>
        <xdr:cNvPr id="149" name="Textfeld 148">
          <a:hlinkClick xmlns:r="http://schemas.openxmlformats.org/officeDocument/2006/relationships" r:id="rId63"/>
          <a:extLst>
            <a:ext uri="{FF2B5EF4-FFF2-40B4-BE49-F238E27FC236}">
              <a16:creationId xmlns:a16="http://schemas.microsoft.com/office/drawing/2014/main" id="{B98D6E9A-A9D1-47E8-B860-C789443B1030}"/>
            </a:ext>
          </a:extLst>
        </xdr:cNvPr>
        <xdr:cNvSpPr txBox="1"/>
      </xdr:nvSpPr>
      <xdr:spPr>
        <a:xfrm>
          <a:off x="7134225" y="3484721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961</xdr:row>
      <xdr:rowOff>161925</xdr:rowOff>
    </xdr:from>
    <xdr:ext cx="1143000" cy="217560"/>
    <xdr:sp macro="" textlink="">
      <xdr:nvSpPr>
        <xdr:cNvPr id="150" name="Textfeld 149">
          <a:hlinkClick xmlns:r="http://schemas.openxmlformats.org/officeDocument/2006/relationships" r:id="rId64"/>
          <a:extLst>
            <a:ext uri="{FF2B5EF4-FFF2-40B4-BE49-F238E27FC236}">
              <a16:creationId xmlns:a16="http://schemas.microsoft.com/office/drawing/2014/main" id="{563D95C9-CEA1-4E5E-BE99-52887C526C90}"/>
            </a:ext>
          </a:extLst>
        </xdr:cNvPr>
        <xdr:cNvSpPr txBox="1"/>
      </xdr:nvSpPr>
      <xdr:spPr>
        <a:xfrm>
          <a:off x="7124700" y="3510343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971</xdr:row>
      <xdr:rowOff>542925</xdr:rowOff>
    </xdr:from>
    <xdr:ext cx="1143000" cy="217560"/>
    <xdr:sp macro="" textlink="">
      <xdr:nvSpPr>
        <xdr:cNvPr id="151" name="Textfeld 150">
          <a:hlinkClick xmlns:r="http://schemas.openxmlformats.org/officeDocument/2006/relationships" r:id="rId65"/>
          <a:extLst>
            <a:ext uri="{FF2B5EF4-FFF2-40B4-BE49-F238E27FC236}">
              <a16:creationId xmlns:a16="http://schemas.microsoft.com/office/drawing/2014/main" id="{D9282A7B-404C-466C-A4F2-79293EE02B3D}"/>
            </a:ext>
          </a:extLst>
        </xdr:cNvPr>
        <xdr:cNvSpPr txBox="1"/>
      </xdr:nvSpPr>
      <xdr:spPr>
        <a:xfrm>
          <a:off x="7134225" y="3552158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979</xdr:row>
      <xdr:rowOff>95250</xdr:rowOff>
    </xdr:from>
    <xdr:ext cx="1143000" cy="217560"/>
    <xdr:sp macro="" textlink="">
      <xdr:nvSpPr>
        <xdr:cNvPr id="152" name="Textfeld 151">
          <a:hlinkClick xmlns:r="http://schemas.openxmlformats.org/officeDocument/2006/relationships" r:id="rId66"/>
          <a:extLst>
            <a:ext uri="{FF2B5EF4-FFF2-40B4-BE49-F238E27FC236}">
              <a16:creationId xmlns:a16="http://schemas.microsoft.com/office/drawing/2014/main" id="{1286D9AC-9C26-4B68-A52E-F8561683FE33}"/>
            </a:ext>
          </a:extLst>
        </xdr:cNvPr>
        <xdr:cNvSpPr txBox="1"/>
      </xdr:nvSpPr>
      <xdr:spPr>
        <a:xfrm>
          <a:off x="7124700" y="3581495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1005</xdr:row>
      <xdr:rowOff>0</xdr:rowOff>
    </xdr:from>
    <xdr:ext cx="1143000" cy="217560"/>
    <xdr:sp macro="" textlink="">
      <xdr:nvSpPr>
        <xdr:cNvPr id="154" name="Textfeld 153">
          <a:hlinkClick xmlns:r="http://schemas.openxmlformats.org/officeDocument/2006/relationships" r:id="rId67"/>
          <a:extLst>
            <a:ext uri="{FF2B5EF4-FFF2-40B4-BE49-F238E27FC236}">
              <a16:creationId xmlns:a16="http://schemas.microsoft.com/office/drawing/2014/main" id="{EDB019D7-A00F-4AF5-A1C5-FF978061397D}"/>
            </a:ext>
          </a:extLst>
        </xdr:cNvPr>
        <xdr:cNvSpPr txBox="1"/>
      </xdr:nvSpPr>
      <xdr:spPr>
        <a:xfrm>
          <a:off x="7108658" y="36724389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1049</xdr:row>
      <xdr:rowOff>361950</xdr:rowOff>
    </xdr:from>
    <xdr:ext cx="1143000" cy="217560"/>
    <xdr:sp macro="" textlink="">
      <xdr:nvSpPr>
        <xdr:cNvPr id="155" name="Textfeld 154">
          <a:hlinkClick xmlns:r="http://schemas.openxmlformats.org/officeDocument/2006/relationships" r:id="rId68"/>
          <a:extLst>
            <a:ext uri="{FF2B5EF4-FFF2-40B4-BE49-F238E27FC236}">
              <a16:creationId xmlns:a16="http://schemas.microsoft.com/office/drawing/2014/main" id="{699984C9-AA09-4D31-879A-10F8D036B9A4}"/>
            </a:ext>
          </a:extLst>
        </xdr:cNvPr>
        <xdr:cNvSpPr txBox="1"/>
      </xdr:nvSpPr>
      <xdr:spPr>
        <a:xfrm>
          <a:off x="7134225" y="3818191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1065</xdr:row>
      <xdr:rowOff>19050</xdr:rowOff>
    </xdr:from>
    <xdr:ext cx="1143000" cy="217560"/>
    <xdr:sp macro="" textlink="">
      <xdr:nvSpPr>
        <xdr:cNvPr id="156" name="Textfeld 155">
          <a:hlinkClick xmlns:r="http://schemas.openxmlformats.org/officeDocument/2006/relationships" r:id="rId69"/>
          <a:extLst>
            <a:ext uri="{FF2B5EF4-FFF2-40B4-BE49-F238E27FC236}">
              <a16:creationId xmlns:a16="http://schemas.microsoft.com/office/drawing/2014/main" id="{E55C6FD5-9D1A-4257-8862-E03AF2534C1A}"/>
            </a:ext>
          </a:extLst>
        </xdr:cNvPr>
        <xdr:cNvSpPr txBox="1"/>
      </xdr:nvSpPr>
      <xdr:spPr>
        <a:xfrm>
          <a:off x="7124700" y="38614350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996</xdr:row>
      <xdr:rowOff>8330</xdr:rowOff>
    </xdr:from>
    <xdr:ext cx="1143000" cy="217560"/>
    <xdr:sp macro="" textlink="">
      <xdr:nvSpPr>
        <xdr:cNvPr id="157" name="Textfeld 156">
          <a:hlinkClick xmlns:r="http://schemas.openxmlformats.org/officeDocument/2006/relationships" r:id="rId70"/>
          <a:extLst>
            <a:ext uri="{FF2B5EF4-FFF2-40B4-BE49-F238E27FC236}">
              <a16:creationId xmlns:a16="http://schemas.microsoft.com/office/drawing/2014/main" id="{89341428-6D0D-4480-8495-BDE6D3A0B292}"/>
            </a:ext>
          </a:extLst>
        </xdr:cNvPr>
        <xdr:cNvSpPr txBox="1"/>
      </xdr:nvSpPr>
      <xdr:spPr>
        <a:xfrm>
          <a:off x="7124700" y="36464438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1080</xdr:row>
      <xdr:rowOff>381000</xdr:rowOff>
    </xdr:from>
    <xdr:ext cx="1143000" cy="217560"/>
    <xdr:sp macro="" textlink="">
      <xdr:nvSpPr>
        <xdr:cNvPr id="158" name="Textfeld 157">
          <a:hlinkClick xmlns:r="http://schemas.openxmlformats.org/officeDocument/2006/relationships" r:id="rId71"/>
          <a:extLst>
            <a:ext uri="{FF2B5EF4-FFF2-40B4-BE49-F238E27FC236}">
              <a16:creationId xmlns:a16="http://schemas.microsoft.com/office/drawing/2014/main" id="{DA287A31-DB8E-4501-B791-4F88F0B1939B}"/>
            </a:ext>
          </a:extLst>
        </xdr:cNvPr>
        <xdr:cNvSpPr txBox="1"/>
      </xdr:nvSpPr>
      <xdr:spPr>
        <a:xfrm>
          <a:off x="7143750" y="3907059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38100</xdr:colOff>
      <xdr:row>1097</xdr:row>
      <xdr:rowOff>171450</xdr:rowOff>
    </xdr:from>
    <xdr:ext cx="1143000" cy="217560"/>
    <xdr:sp macro="" textlink="">
      <xdr:nvSpPr>
        <xdr:cNvPr id="159" name="Textfeld 158">
          <a:hlinkClick xmlns:r="http://schemas.openxmlformats.org/officeDocument/2006/relationships" r:id="rId72"/>
          <a:extLst>
            <a:ext uri="{FF2B5EF4-FFF2-40B4-BE49-F238E27FC236}">
              <a16:creationId xmlns:a16="http://schemas.microsoft.com/office/drawing/2014/main" id="{15E2F820-BCBD-44B7-849E-2EAA4F575A12}"/>
            </a:ext>
          </a:extLst>
        </xdr:cNvPr>
        <xdr:cNvSpPr txBox="1"/>
      </xdr:nvSpPr>
      <xdr:spPr>
        <a:xfrm>
          <a:off x="7143750" y="3965257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28575</xdr:colOff>
      <xdr:row>1130</xdr:row>
      <xdr:rowOff>180975</xdr:rowOff>
    </xdr:from>
    <xdr:ext cx="1143000" cy="217560"/>
    <xdr:sp macro="" textlink="">
      <xdr:nvSpPr>
        <xdr:cNvPr id="160" name="Textfeld 159">
          <a:hlinkClick xmlns:r="http://schemas.openxmlformats.org/officeDocument/2006/relationships" r:id="rId73"/>
          <a:extLst>
            <a:ext uri="{FF2B5EF4-FFF2-40B4-BE49-F238E27FC236}">
              <a16:creationId xmlns:a16="http://schemas.microsoft.com/office/drawing/2014/main" id="{3D1C5BC0-BF6A-40B7-82E2-7D8A49BCC772}"/>
            </a:ext>
          </a:extLst>
        </xdr:cNvPr>
        <xdr:cNvSpPr txBox="1"/>
      </xdr:nvSpPr>
      <xdr:spPr>
        <a:xfrm>
          <a:off x="7134225" y="4057459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19050</xdr:colOff>
      <xdr:row>1147</xdr:row>
      <xdr:rowOff>57150</xdr:rowOff>
    </xdr:from>
    <xdr:ext cx="1143000" cy="217560"/>
    <xdr:sp macro="" textlink="">
      <xdr:nvSpPr>
        <xdr:cNvPr id="161" name="Textfeld 160">
          <a:hlinkClick xmlns:r="http://schemas.openxmlformats.org/officeDocument/2006/relationships" r:id="rId74"/>
          <a:extLst>
            <a:ext uri="{FF2B5EF4-FFF2-40B4-BE49-F238E27FC236}">
              <a16:creationId xmlns:a16="http://schemas.microsoft.com/office/drawing/2014/main" id="{56E08E24-7614-40D5-9DBF-9D50F1EC7DB6}"/>
            </a:ext>
          </a:extLst>
        </xdr:cNvPr>
        <xdr:cNvSpPr txBox="1"/>
      </xdr:nvSpPr>
      <xdr:spPr>
        <a:xfrm>
          <a:off x="7124700" y="410860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0</xdr:colOff>
      <xdr:row>176</xdr:row>
      <xdr:rowOff>95250</xdr:rowOff>
    </xdr:from>
    <xdr:ext cx="1143000" cy="217560"/>
    <xdr:sp macro="" textlink="">
      <xdr:nvSpPr>
        <xdr:cNvPr id="162" name="Textfeld 161">
          <a:hlinkClick xmlns:r="http://schemas.openxmlformats.org/officeDocument/2006/relationships" r:id="rId75"/>
          <a:extLst>
            <a:ext uri="{FF2B5EF4-FFF2-40B4-BE49-F238E27FC236}">
              <a16:creationId xmlns:a16="http://schemas.microsoft.com/office/drawing/2014/main" id="{2E35E6D7-6230-4AD1-BB75-F377E7CFD1D9}"/>
            </a:ext>
          </a:extLst>
        </xdr:cNvPr>
        <xdr:cNvSpPr txBox="1"/>
      </xdr:nvSpPr>
      <xdr:spPr>
        <a:xfrm>
          <a:off x="7105650" y="61207650"/>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114300</xdr:colOff>
      <xdr:row>854</xdr:row>
      <xdr:rowOff>38100</xdr:rowOff>
    </xdr:from>
    <xdr:ext cx="1143000" cy="217560"/>
    <xdr:sp macro="" textlink="">
      <xdr:nvSpPr>
        <xdr:cNvPr id="163" name="Textfeld 162">
          <a:hlinkClick xmlns:r="http://schemas.openxmlformats.org/officeDocument/2006/relationships" r:id="rId76"/>
          <a:extLst>
            <a:ext uri="{FF2B5EF4-FFF2-40B4-BE49-F238E27FC236}">
              <a16:creationId xmlns:a16="http://schemas.microsoft.com/office/drawing/2014/main" id="{A9ABFE32-D14D-483E-95BD-7AA113218C69}"/>
            </a:ext>
          </a:extLst>
        </xdr:cNvPr>
        <xdr:cNvSpPr txBox="1"/>
      </xdr:nvSpPr>
      <xdr:spPr>
        <a:xfrm>
          <a:off x="7219950" y="31235332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oneCellAnchor>
    <xdr:from>
      <xdr:col>11</xdr:col>
      <xdr:colOff>142875</xdr:colOff>
      <xdr:row>858</xdr:row>
      <xdr:rowOff>66675</xdr:rowOff>
    </xdr:from>
    <xdr:ext cx="1143000" cy="217560"/>
    <xdr:sp macro="" textlink="">
      <xdr:nvSpPr>
        <xdr:cNvPr id="164" name="Textfeld 163">
          <a:hlinkClick xmlns:r="http://schemas.openxmlformats.org/officeDocument/2006/relationships" r:id="rId77"/>
          <a:extLst>
            <a:ext uri="{FF2B5EF4-FFF2-40B4-BE49-F238E27FC236}">
              <a16:creationId xmlns:a16="http://schemas.microsoft.com/office/drawing/2014/main" id="{43756CA6-BD4A-4663-A03C-4206BC950FE5}"/>
            </a:ext>
          </a:extLst>
        </xdr:cNvPr>
        <xdr:cNvSpPr txBox="1"/>
      </xdr:nvSpPr>
      <xdr:spPr>
        <a:xfrm>
          <a:off x="7248525" y="313705875"/>
          <a:ext cx="1143000" cy="217560"/>
        </a:xfrm>
        <a:prstGeom prst="rect">
          <a:avLst/>
        </a:prstGeom>
        <a:solidFill>
          <a:schemeClr val="accent5">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800"/>
            <a:t>lista dei componenti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98811</xdr:colOff>
      <xdr:row>2</xdr:row>
      <xdr:rowOff>205388</xdr:rowOff>
    </xdr:from>
    <xdr:to>
      <xdr:col>0</xdr:col>
      <xdr:colOff>99979</xdr:colOff>
      <xdr:row>2</xdr:row>
      <xdr:rowOff>256864</xdr:rowOff>
    </xdr:to>
    <xdr:cxnSp macro="">
      <xdr:nvCxnSpPr>
        <xdr:cNvPr id="38" name="Gerade Verbindung mit Pfeil 37">
          <a:extLst>
            <a:ext uri="{FF2B5EF4-FFF2-40B4-BE49-F238E27FC236}">
              <a16:creationId xmlns:a16="http://schemas.microsoft.com/office/drawing/2014/main" id="{9B4F17C9-354F-4227-9CF8-B9E70F81CF1E}"/>
            </a:ext>
          </a:extLst>
        </xdr:cNvPr>
        <xdr:cNvCxnSpPr/>
      </xdr:nvCxnSpPr>
      <xdr:spPr>
        <a:xfrm flipH="1">
          <a:off x="98811" y="2712368"/>
          <a:ext cx="1168" cy="5147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50737</xdr:colOff>
      <xdr:row>1</xdr:row>
      <xdr:rowOff>2118495</xdr:rowOff>
    </xdr:from>
    <xdr:to>
      <xdr:col>2</xdr:col>
      <xdr:colOff>1231476</xdr:colOff>
      <xdr:row>2</xdr:row>
      <xdr:rowOff>171450</xdr:rowOff>
    </xdr:to>
    <xdr:sp macro="" textlink="">
      <xdr:nvSpPr>
        <xdr:cNvPr id="39" name="Textfeld 38">
          <a:extLst>
            <a:ext uri="{FF2B5EF4-FFF2-40B4-BE49-F238E27FC236}">
              <a16:creationId xmlns:a16="http://schemas.microsoft.com/office/drawing/2014/main" id="{30585622-7557-42E2-982F-3FCB0B8E786A}"/>
            </a:ext>
          </a:extLst>
        </xdr:cNvPr>
        <xdr:cNvSpPr txBox="1"/>
      </xdr:nvSpPr>
      <xdr:spPr>
        <a:xfrm>
          <a:off x="50737" y="2461395"/>
          <a:ext cx="2037989" cy="217035"/>
        </a:xfrm>
        <a:prstGeom prst="rect">
          <a:avLst/>
        </a:prstGeom>
        <a:solidFill>
          <a:schemeClr val="accent3">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CH" sz="800">
              <a:solidFill>
                <a:schemeClr val="tx1"/>
              </a:solidFill>
              <a:latin typeface="+mn-lt"/>
              <a:ea typeface="+mn-ea"/>
              <a:cs typeface="+mn-cs"/>
            </a:rPr>
            <a:t>Selezionare "X" per visualizzare i difetti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228600</xdr:colOff>
      <xdr:row>19</xdr:row>
      <xdr:rowOff>1199649</xdr:rowOff>
    </xdr:from>
    <xdr:to>
      <xdr:col>6</xdr:col>
      <xdr:colOff>365084</xdr:colOff>
      <xdr:row>20</xdr:row>
      <xdr:rowOff>2533650</xdr:rowOff>
    </xdr:to>
    <xdr:pic>
      <xdr:nvPicPr>
        <xdr:cNvPr id="4" name="Grafik 3">
          <a:extLst>
            <a:ext uri="{FF2B5EF4-FFF2-40B4-BE49-F238E27FC236}">
              <a16:creationId xmlns:a16="http://schemas.microsoft.com/office/drawing/2014/main" id="{EC367F70-13EF-DA98-1CDC-34F36B4A6AA7}"/>
            </a:ext>
          </a:extLst>
        </xdr:cNvPr>
        <xdr:cNvPicPr>
          <a:picLocks noChangeAspect="1"/>
        </xdr:cNvPicPr>
      </xdr:nvPicPr>
      <xdr:blipFill>
        <a:blip xmlns:r="http://schemas.openxmlformats.org/officeDocument/2006/relationships" r:embed="rId1"/>
        <a:stretch>
          <a:fillRect/>
        </a:stretch>
      </xdr:blipFill>
      <xdr:spPr>
        <a:xfrm>
          <a:off x="371475" y="7762374"/>
          <a:ext cx="6099134" cy="25436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447138</xdr:colOff>
      <xdr:row>58</xdr:row>
      <xdr:rowOff>44499</xdr:rowOff>
    </xdr:from>
    <xdr:ext cx="641842" cy="264560"/>
    <xdr:sp macro="" textlink="">
      <xdr:nvSpPr>
        <xdr:cNvPr id="2" name="Textfeld 1">
          <a:hlinkClick xmlns:r="http://schemas.openxmlformats.org/officeDocument/2006/relationships" r:id="rId1"/>
          <a:extLst>
            <a:ext uri="{FF2B5EF4-FFF2-40B4-BE49-F238E27FC236}">
              <a16:creationId xmlns:a16="http://schemas.microsoft.com/office/drawing/2014/main" id="{5B27B7B9-79C0-47DB-97D6-BF91C04125E3}"/>
            </a:ext>
          </a:extLst>
        </xdr:cNvPr>
        <xdr:cNvSpPr txBox="1"/>
      </xdr:nvSpPr>
      <xdr:spPr>
        <a:xfrm>
          <a:off x="6132830" y="9716037"/>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122465</xdr:colOff>
      <xdr:row>0</xdr:row>
      <xdr:rowOff>272143</xdr:rowOff>
    </xdr:from>
    <xdr:to>
      <xdr:col>4</xdr:col>
      <xdr:colOff>906690</xdr:colOff>
      <xdr:row>4</xdr:row>
      <xdr:rowOff>47625</xdr:rowOff>
    </xdr:to>
    <xdr:pic>
      <xdr:nvPicPr>
        <xdr:cNvPr id="3" name="Grafik 2" descr="Wappen des Kantons Tessin">
          <a:extLst>
            <a:ext uri="{FF2B5EF4-FFF2-40B4-BE49-F238E27FC236}">
              <a16:creationId xmlns:a16="http://schemas.microsoft.com/office/drawing/2014/main" id="{9BCAE64C-21B5-4FCD-B152-3271DB0291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911" y="272143"/>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424110</xdr:colOff>
      <xdr:row>96</xdr:row>
      <xdr:rowOff>207657</xdr:rowOff>
    </xdr:from>
    <xdr:ext cx="641842" cy="264560"/>
    <xdr:sp macro="" textlink="">
      <xdr:nvSpPr>
        <xdr:cNvPr id="4" name="Textfeld 3">
          <a:hlinkClick xmlns:r="http://schemas.openxmlformats.org/officeDocument/2006/relationships" r:id="rId1"/>
          <a:extLst>
            <a:ext uri="{FF2B5EF4-FFF2-40B4-BE49-F238E27FC236}">
              <a16:creationId xmlns:a16="http://schemas.microsoft.com/office/drawing/2014/main" id="{AF776470-074E-4088-AEB7-A3E950914EA1}"/>
            </a:ext>
          </a:extLst>
        </xdr:cNvPr>
        <xdr:cNvSpPr txBox="1"/>
      </xdr:nvSpPr>
      <xdr:spPr>
        <a:xfrm>
          <a:off x="5836938" y="9299105"/>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131380</xdr:colOff>
      <xdr:row>0</xdr:row>
      <xdr:rowOff>256190</xdr:rowOff>
    </xdr:from>
    <xdr:to>
      <xdr:col>4</xdr:col>
      <xdr:colOff>912430</xdr:colOff>
      <xdr:row>4</xdr:row>
      <xdr:rowOff>40947</xdr:rowOff>
    </xdr:to>
    <xdr:pic>
      <xdr:nvPicPr>
        <xdr:cNvPr id="2" name="Grafik 1" descr="Wappen des Kantons Tessin">
          <a:extLst>
            <a:ext uri="{FF2B5EF4-FFF2-40B4-BE49-F238E27FC236}">
              <a16:creationId xmlns:a16="http://schemas.microsoft.com/office/drawing/2014/main" id="{0FDD70B6-C50F-4964-90A1-BC163BC89C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4208" y="256190"/>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460791</xdr:colOff>
      <xdr:row>131</xdr:row>
      <xdr:rowOff>45720</xdr:rowOff>
    </xdr:from>
    <xdr:ext cx="641842" cy="264560"/>
    <xdr:sp macro="" textlink="">
      <xdr:nvSpPr>
        <xdr:cNvPr id="3" name="Textfeld 2">
          <a:hlinkClick xmlns:r="http://schemas.openxmlformats.org/officeDocument/2006/relationships" r:id="rId1"/>
          <a:extLst>
            <a:ext uri="{FF2B5EF4-FFF2-40B4-BE49-F238E27FC236}">
              <a16:creationId xmlns:a16="http://schemas.microsoft.com/office/drawing/2014/main" id="{CDBAE2B2-8D7D-415A-BB0C-906B3F0C82F8}"/>
            </a:ext>
          </a:extLst>
        </xdr:cNvPr>
        <xdr:cNvSpPr txBox="1"/>
      </xdr:nvSpPr>
      <xdr:spPr>
        <a:xfrm>
          <a:off x="5880188" y="9327668"/>
          <a:ext cx="641842" cy="264560"/>
        </a:xfrm>
        <a:prstGeom prst="rect">
          <a:avLst/>
        </a:prstGeom>
        <a:solidFill>
          <a:schemeClr val="bg1">
            <a:lumMod val="85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Indietro</a:t>
          </a:r>
        </a:p>
      </xdr:txBody>
    </xdr:sp>
    <xdr:clientData/>
  </xdr:oneCellAnchor>
  <xdr:twoCellAnchor editAs="oneCell">
    <xdr:from>
      <xdr:col>4</xdr:col>
      <xdr:colOff>131379</xdr:colOff>
      <xdr:row>0</xdr:row>
      <xdr:rowOff>269328</xdr:rowOff>
    </xdr:from>
    <xdr:to>
      <xdr:col>4</xdr:col>
      <xdr:colOff>912429</xdr:colOff>
      <xdr:row>4</xdr:row>
      <xdr:rowOff>54085</xdr:rowOff>
    </xdr:to>
    <xdr:pic>
      <xdr:nvPicPr>
        <xdr:cNvPr id="2" name="Grafik 1" descr="Wappen des Kantons Tessin">
          <a:extLst>
            <a:ext uri="{FF2B5EF4-FFF2-40B4-BE49-F238E27FC236}">
              <a16:creationId xmlns:a16="http://schemas.microsoft.com/office/drawing/2014/main" id="{A824C9E4-1A3B-4C41-A1ED-AC552348C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50776" y="269328"/>
          <a:ext cx="781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32899</xdr:colOff>
      <xdr:row>1</xdr:row>
      <xdr:rowOff>223374</xdr:rowOff>
    </xdr:from>
    <xdr:ext cx="1383905" cy="217560"/>
    <xdr:sp macro="" textlink="">
      <xdr:nvSpPr>
        <xdr:cNvPr id="32" name="Textfeld 31">
          <a:hlinkClick xmlns:r="http://schemas.openxmlformats.org/officeDocument/2006/relationships" r:id="rId1"/>
          <a:extLst>
            <a:ext uri="{FF2B5EF4-FFF2-40B4-BE49-F238E27FC236}">
              <a16:creationId xmlns:a16="http://schemas.microsoft.com/office/drawing/2014/main" id="{9737D89D-603C-42B5-A7C9-5E69A33C6B9D}"/>
            </a:ext>
          </a:extLst>
        </xdr:cNvPr>
        <xdr:cNvSpPr txBox="1"/>
      </xdr:nvSpPr>
      <xdr:spPr>
        <a:xfrm>
          <a:off x="32899" y="891504"/>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1° controllo di</a:t>
          </a:r>
          <a:r>
            <a:rPr lang="de-CH" sz="800" baseline="0"/>
            <a:t> verifica</a:t>
          </a:r>
          <a:endParaRPr lang="de-CH" sz="800"/>
        </a:p>
      </xdr:txBody>
    </xdr:sp>
    <xdr:clientData/>
  </xdr:oneCellAnchor>
  <xdr:oneCellAnchor>
    <xdr:from>
      <xdr:col>2</xdr:col>
      <xdr:colOff>820938</xdr:colOff>
      <xdr:row>1</xdr:row>
      <xdr:rowOff>226281</xdr:rowOff>
    </xdr:from>
    <xdr:ext cx="1383905" cy="217560"/>
    <xdr:sp macro="" textlink="">
      <xdr:nvSpPr>
        <xdr:cNvPr id="34" name="Textfeld 33">
          <a:hlinkClick xmlns:r="http://schemas.openxmlformats.org/officeDocument/2006/relationships" r:id="rId2"/>
          <a:extLst>
            <a:ext uri="{FF2B5EF4-FFF2-40B4-BE49-F238E27FC236}">
              <a16:creationId xmlns:a16="http://schemas.microsoft.com/office/drawing/2014/main" id="{88B36C77-D820-41A3-9352-41B61E72B9BC}"/>
            </a:ext>
          </a:extLst>
        </xdr:cNvPr>
        <xdr:cNvSpPr txBox="1"/>
      </xdr:nvSpPr>
      <xdr:spPr>
        <a:xfrm>
          <a:off x="1533242" y="897172"/>
          <a:ext cx="1383905" cy="217560"/>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800"/>
            <a:t>Difetti 2°</a:t>
          </a:r>
          <a:r>
            <a:rPr lang="de-CH" sz="800" baseline="0"/>
            <a:t> controllo di verifica</a:t>
          </a:r>
          <a:endParaRPr lang="de-CH" sz="800"/>
        </a:p>
      </xdr:txBody>
    </xdr:sp>
    <xdr:clientData/>
  </xdr:oneCellAnchor>
  <xdr:oneCellAnchor>
    <xdr:from>
      <xdr:col>2</xdr:col>
      <xdr:colOff>2348266</xdr:colOff>
      <xdr:row>1</xdr:row>
      <xdr:rowOff>230384</xdr:rowOff>
    </xdr:from>
    <xdr:ext cx="1354060" cy="217208"/>
    <xdr:sp macro="" textlink="">
      <xdr:nvSpPr>
        <xdr:cNvPr id="35" name="Textfeld 34">
          <a:hlinkClick xmlns:r="http://schemas.openxmlformats.org/officeDocument/2006/relationships" r:id="rId3"/>
          <a:extLst>
            <a:ext uri="{FF2B5EF4-FFF2-40B4-BE49-F238E27FC236}">
              <a16:creationId xmlns:a16="http://schemas.microsoft.com/office/drawing/2014/main" id="{025FF509-2538-46C9-AD9A-F1AD889984A0}"/>
            </a:ext>
          </a:extLst>
        </xdr:cNvPr>
        <xdr:cNvSpPr txBox="1"/>
      </xdr:nvSpPr>
      <xdr:spPr>
        <a:xfrm>
          <a:off x="3060570" y="901275"/>
          <a:ext cx="1354060" cy="217208"/>
        </a:xfrm>
        <a:prstGeom prst="rect">
          <a:avLst/>
        </a:prstGeom>
        <a:solidFill>
          <a:schemeClr val="bg1">
            <a:lumMod val="95000"/>
          </a:schemeClr>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800"/>
            <a:t>Difetti 3°</a:t>
          </a:r>
          <a:r>
            <a:rPr lang="de-CH" sz="800" baseline="0"/>
            <a:t> controllo di verifica</a:t>
          </a:r>
          <a:endParaRPr lang="de-CH" sz="800"/>
        </a:p>
      </xdr:txBody>
    </xdr:sp>
    <xdr:clientData/>
  </xdr:oneCellAnchor>
  <xdr:twoCellAnchor>
    <xdr:from>
      <xdr:col>0</xdr:col>
      <xdr:colOff>82084</xdr:colOff>
      <xdr:row>2</xdr:row>
      <xdr:rowOff>207645</xdr:rowOff>
    </xdr:from>
    <xdr:to>
      <xdr:col>0</xdr:col>
      <xdr:colOff>85725</xdr:colOff>
      <xdr:row>4</xdr:row>
      <xdr:rowOff>103796</xdr:rowOff>
    </xdr:to>
    <xdr:cxnSp macro="">
      <xdr:nvCxnSpPr>
        <xdr:cNvPr id="36" name="Gerade Verbindung mit Pfeil 35">
          <a:extLst>
            <a:ext uri="{FF2B5EF4-FFF2-40B4-BE49-F238E27FC236}">
              <a16:creationId xmlns:a16="http://schemas.microsoft.com/office/drawing/2014/main" id="{722983FA-CEBB-4062-A682-35D2143B8C80}"/>
            </a:ext>
          </a:extLst>
        </xdr:cNvPr>
        <xdr:cNvCxnSpPr/>
      </xdr:nvCxnSpPr>
      <xdr:spPr>
        <a:xfrm flipH="1">
          <a:off x="82084" y="962025"/>
          <a:ext cx="3641" cy="353351"/>
        </a:xfrm>
        <a:prstGeom prst="straightConnector1">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68513</xdr:colOff>
      <xdr:row>2</xdr:row>
      <xdr:rowOff>83675</xdr:rowOff>
    </xdr:from>
    <xdr:ext cx="2398862" cy="264560"/>
    <xdr:sp macro="" textlink="">
      <xdr:nvSpPr>
        <xdr:cNvPr id="37" name="Textfeld 36">
          <a:extLst>
            <a:ext uri="{FF2B5EF4-FFF2-40B4-BE49-F238E27FC236}">
              <a16:creationId xmlns:a16="http://schemas.microsoft.com/office/drawing/2014/main" id="{06ACBE97-27B8-4A87-9923-72792B01A4F1}"/>
            </a:ext>
          </a:extLst>
        </xdr:cNvPr>
        <xdr:cNvSpPr txBox="1"/>
      </xdr:nvSpPr>
      <xdr:spPr>
        <a:xfrm>
          <a:off x="220913" y="1283825"/>
          <a:ext cx="2398862" cy="264560"/>
        </a:xfrm>
        <a:prstGeom prst="rect">
          <a:avLst/>
        </a:prstGeom>
        <a:solidFill>
          <a:schemeClr val="bg1">
            <a:lumMod val="95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Selezionare</a:t>
          </a:r>
          <a:r>
            <a:rPr lang="de-CH" sz="1100" baseline="0"/>
            <a:t> "X" per visualizzare </a:t>
          </a:r>
          <a:r>
            <a:rPr lang="de-CH" sz="1100"/>
            <a:t>i difetti</a:t>
          </a:r>
        </a:p>
      </xdr:txBody>
    </xdr:sp>
    <xdr:clientData/>
  </xdr:oneCellAnchor>
  <xdr:twoCellAnchor>
    <xdr:from>
      <xdr:col>0</xdr:col>
      <xdr:colOff>76200</xdr:colOff>
      <xdr:row>2</xdr:row>
      <xdr:rowOff>217170</xdr:rowOff>
    </xdr:from>
    <xdr:to>
      <xdr:col>1</xdr:col>
      <xdr:colOff>60960</xdr:colOff>
      <xdr:row>2</xdr:row>
      <xdr:rowOff>218049</xdr:rowOff>
    </xdr:to>
    <xdr:cxnSp macro="">
      <xdr:nvCxnSpPr>
        <xdr:cNvPr id="3" name="Gerader Verbinder 2">
          <a:extLst>
            <a:ext uri="{FF2B5EF4-FFF2-40B4-BE49-F238E27FC236}">
              <a16:creationId xmlns:a16="http://schemas.microsoft.com/office/drawing/2014/main" id="{14B7E138-7EE9-4B85-AF05-76563710C73A}"/>
            </a:ext>
          </a:extLst>
        </xdr:cNvPr>
        <xdr:cNvCxnSpPr/>
      </xdr:nvCxnSpPr>
      <xdr:spPr>
        <a:xfrm>
          <a:off x="76200" y="971550"/>
          <a:ext cx="137160" cy="879"/>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A0F82-B2F2-4A64-A265-0532A1F0ACB7}" name="ZulassTab_de" displayName="ZulassTab_de" ref="A3:E644" totalsRowShown="0" headerRowDxfId="143" dataDxfId="142" tableBorderDxfId="141" dataCellStyle="Standard_Tabelle1">
  <autoFilter ref="A3:E644" xr:uid="{BC6A0F82-B2F2-4A64-A265-0532A1F0ACB7}"/>
  <sortState xmlns:xlrd2="http://schemas.microsoft.com/office/spreadsheetml/2017/richdata2" ref="A4:E644">
    <sortCondition ref="A3:A644"/>
  </sortState>
  <tableColumns count="5">
    <tableColumn id="1" xr3:uid="{D51BF45B-A573-4C0E-A74C-021347E7F223}" name="BZS Nr" dataDxfId="140" dataCellStyle="Standard_Tabelle1"/>
    <tableColumn id="2" xr3:uid="{C105030C-74EA-402C-B474-8C6A98D34683}" name="Komponente" dataDxfId="139" dataCellStyle="Standard_Tabelle1"/>
    <tableColumn id="3" xr3:uid="{513448FA-71C0-400E-821B-98A060697107}" name="Hersteller" dataDxfId="138" dataCellStyle="Standard_Tabelle1"/>
    <tableColumn id="4" xr3:uid="{448EB986-7421-41C2-9FBE-232FCC93A2A3}" name="Typ" dataDxfId="137" dataCellStyle="Standard_Tabelle1"/>
    <tableColumn id="5" xr3:uid="{7BD5C6E2-0524-4BAD-BF2C-5AB536515617}" name="Zulassung" dataDxfId="136" dataCellStyle="Standard_Tabelle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9CCF-49CB-4985-871F-6AC426B67761}">
  <sheetPr>
    <tabColor rgb="FFFFFF00"/>
  </sheetPr>
  <dimension ref="A1:A23"/>
  <sheetViews>
    <sheetView topLeftCell="A6" zoomScaleNormal="100" workbookViewId="0">
      <selection activeCell="A7" sqref="A7"/>
    </sheetView>
  </sheetViews>
  <sheetFormatPr baseColWidth="10" defaultColWidth="11.5703125" defaultRowHeight="14.25" x14ac:dyDescent="0.2"/>
  <cols>
    <col min="1" max="1" width="120.140625" style="138" customWidth="1"/>
    <col min="2" max="16384" width="11.5703125" style="132"/>
  </cols>
  <sheetData>
    <row r="1" spans="1:1" s="130" customFormat="1" ht="60.6" customHeight="1" x14ac:dyDescent="0.2">
      <c r="A1" s="133" t="s">
        <v>2060</v>
      </c>
    </row>
    <row r="2" spans="1:1" s="130" customFormat="1" ht="229.5" x14ac:dyDescent="0.2">
      <c r="A2" s="93" t="s">
        <v>2071</v>
      </c>
    </row>
    <row r="3" spans="1:1" s="130" customFormat="1" ht="72.75" x14ac:dyDescent="0.2">
      <c r="A3" s="93" t="s">
        <v>2097</v>
      </c>
    </row>
    <row r="4" spans="1:1" s="130" customFormat="1" ht="43.5" x14ac:dyDescent="0.2">
      <c r="A4" s="93" t="s">
        <v>2061</v>
      </c>
    </row>
    <row r="5" spans="1:1" s="130" customFormat="1" ht="30" customHeight="1" x14ac:dyDescent="0.2">
      <c r="A5" s="93" t="s">
        <v>2370</v>
      </c>
    </row>
    <row r="6" spans="1:1" s="130" customFormat="1" ht="409.35" customHeight="1" x14ac:dyDescent="0.2">
      <c r="A6" s="93" t="s">
        <v>2372</v>
      </c>
    </row>
    <row r="7" spans="1:1" s="130" customFormat="1" ht="99.6" customHeight="1" x14ac:dyDescent="0.2">
      <c r="A7" s="93" t="s">
        <v>2477</v>
      </c>
    </row>
    <row r="8" spans="1:1" s="130" customFormat="1" ht="177" customHeight="1" x14ac:dyDescent="0.2">
      <c r="A8" s="93" t="s">
        <v>2351</v>
      </c>
    </row>
    <row r="9" spans="1:1" s="130" customFormat="1" ht="186.75" x14ac:dyDescent="0.2">
      <c r="A9" s="93" t="s">
        <v>2352</v>
      </c>
    </row>
    <row r="10" spans="1:1" s="131" customFormat="1" ht="69.75" x14ac:dyDescent="0.25">
      <c r="A10" s="133" t="s">
        <v>2070</v>
      </c>
    </row>
    <row r="11" spans="1:1" s="130" customFormat="1" ht="58.5" x14ac:dyDescent="0.2">
      <c r="A11" s="93" t="s">
        <v>2098</v>
      </c>
    </row>
    <row r="12" spans="1:1" s="130" customFormat="1" ht="186.75" x14ac:dyDescent="0.2">
      <c r="A12" s="93" t="s">
        <v>2353</v>
      </c>
    </row>
    <row r="13" spans="1:1" s="130" customFormat="1" ht="144" x14ac:dyDescent="0.2">
      <c r="A13" s="93" t="s">
        <v>2371</v>
      </c>
    </row>
    <row r="14" spans="1:1" s="130" customFormat="1" ht="144" x14ac:dyDescent="0.2">
      <c r="A14" s="93" t="s">
        <v>2354</v>
      </c>
    </row>
    <row r="15" spans="1:1" s="130" customFormat="1" ht="204" x14ac:dyDescent="0.2">
      <c r="A15" s="93" t="s">
        <v>2355</v>
      </c>
    </row>
    <row r="16" spans="1:1" s="130" customFormat="1" ht="60.6" customHeight="1" x14ac:dyDescent="0.2">
      <c r="A16" s="93"/>
    </row>
    <row r="17" spans="1:1" s="130" customFormat="1" ht="60.6" customHeight="1" x14ac:dyDescent="0.2">
      <c r="A17" s="93"/>
    </row>
    <row r="18" spans="1:1" s="130" customFormat="1" ht="60.6" customHeight="1" x14ac:dyDescent="0.2">
      <c r="A18" s="93"/>
    </row>
    <row r="19" spans="1:1" s="130" customFormat="1" ht="60.6" customHeight="1" x14ac:dyDescent="0.2">
      <c r="A19" s="93"/>
    </row>
    <row r="20" spans="1:1" s="130" customFormat="1" ht="60.6" customHeight="1" x14ac:dyDescent="0.2">
      <c r="A20" s="93"/>
    </row>
    <row r="21" spans="1:1" s="130" customFormat="1" ht="60.6" customHeight="1" x14ac:dyDescent="0.2">
      <c r="A21" s="93"/>
    </row>
    <row r="22" spans="1:1" s="130" customFormat="1" ht="60.6" customHeight="1" x14ac:dyDescent="0.2">
      <c r="A22" s="93"/>
    </row>
    <row r="23" spans="1:1" s="130" customFormat="1" x14ac:dyDescent="0.2">
      <c r="A23" s="93"/>
    </row>
  </sheetData>
  <pageMargins left="0.25" right="0.25" top="0.75" bottom="0.75" header="0.3" footer="0.3"/>
  <pageSetup orientation="portrait" r:id="rId1"/>
  <headerFooter>
    <oddFooter xml:space="preserve">&amp;L&amp;F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FE37-28D7-4DAC-B403-C5A6A4EC1B8A}">
  <sheetPr>
    <tabColor theme="6" tint="-0.499984740745262"/>
  </sheetPr>
  <dimension ref="A1:M1203"/>
  <sheetViews>
    <sheetView zoomScale="115" zoomScaleNormal="115" workbookViewId="0">
      <selection activeCell="O10" sqref="O10"/>
    </sheetView>
  </sheetViews>
  <sheetFormatPr baseColWidth="10" defaultRowHeight="15" x14ac:dyDescent="0.25"/>
  <cols>
    <col min="1" max="1" width="2.140625" style="4" bestFit="1" customWidth="1"/>
    <col min="2" max="2" width="8.5703125" style="3" customWidth="1"/>
    <col min="3" max="3" width="59.140625" style="2" customWidth="1"/>
    <col min="4" max="4" width="2" customWidth="1"/>
    <col min="5" max="6" width="9.85546875" style="324" customWidth="1"/>
    <col min="7" max="7" width="10.42578125" style="324" customWidth="1"/>
    <col min="8" max="8" width="11.5703125" style="324" hidden="1" customWidth="1"/>
    <col min="9" max="12" width="11.5703125" hidden="1" customWidth="1"/>
  </cols>
  <sheetData>
    <row r="1" spans="1:8" s="16" customFormat="1" ht="52.7" customHeight="1" x14ac:dyDescent="0.25">
      <c r="A1" s="1037" t="s">
        <v>2145</v>
      </c>
      <c r="B1" s="1037"/>
      <c r="C1" s="1037"/>
      <c r="D1" s="1037"/>
      <c r="E1" s="1037"/>
      <c r="F1" s="1037"/>
      <c r="G1" s="1037"/>
      <c r="H1" s="323"/>
    </row>
    <row r="2" spans="1:8" ht="42" customHeight="1" x14ac:dyDescent="0.35">
      <c r="B2" s="216"/>
      <c r="C2" s="796"/>
      <c r="D2" s="796"/>
      <c r="E2" s="796"/>
      <c r="G2" s="324" t="s">
        <v>51</v>
      </c>
    </row>
    <row r="3" spans="1:8" ht="18" customHeight="1" thickBot="1" x14ac:dyDescent="0.3">
      <c r="A3" s="797"/>
      <c r="B3" s="797"/>
      <c r="C3" s="797"/>
      <c r="D3" s="797"/>
      <c r="E3" s="797"/>
    </row>
    <row r="4" spans="1:8" ht="28.35" customHeight="1" thickBot="1" x14ac:dyDescent="0.3">
      <c r="B4" s="1"/>
      <c r="C4" s="4"/>
      <c r="D4" s="4"/>
      <c r="E4" s="1038" t="s">
        <v>2096</v>
      </c>
      <c r="F4" s="1039"/>
      <c r="G4" s="1040"/>
    </row>
    <row r="5" spans="1:8" s="651" customFormat="1" ht="25.5" customHeight="1" thickBot="1" x14ac:dyDescent="0.3">
      <c r="A5" s="321"/>
      <c r="B5" s="322" t="s">
        <v>2450</v>
      </c>
      <c r="C5" s="327" t="s">
        <v>2062</v>
      </c>
      <c r="D5" s="327"/>
      <c r="E5" s="649">
        <f>IF('04 TITOLO CONTROLLO VERIFICA 01'!B10&gt;0,'04 TITOLO CONTROLLO VERIFICA 01'!B10,"")</f>
        <v>44177</v>
      </c>
      <c r="F5" s="649">
        <f>IF('04 TITOLO CONTROLLO VERIFICA 02'!B11&gt;0,'04 TITOLO CONTROLLO VERIFICA 02'!B11,"")</f>
        <v>44542</v>
      </c>
      <c r="G5" s="650">
        <f>IF('04 TITOLO CONTROLLO VERIFICA 03'!B12&gt;0,'04 TITOLO CONTROLLO VERIFICA 03'!B12,"")</f>
        <v>45272</v>
      </c>
      <c r="H5" s="4" t="s">
        <v>68</v>
      </c>
    </row>
    <row r="6" spans="1:8" ht="19.5" thickBot="1" x14ac:dyDescent="0.3">
      <c r="A6" s="385" t="str">
        <f>'02 LISTA CONTROLLO E RAPPORTO'!A5</f>
        <v/>
      </c>
      <c r="B6" s="386">
        <v>1000</v>
      </c>
      <c r="C6" s="387" t="str">
        <f>'02 LISTA CONTROLLO E RAPPORTO'!C5</f>
        <v>Presupposti per l’esercizio</v>
      </c>
      <c r="D6" s="434"/>
      <c r="E6" s="435"/>
      <c r="F6" s="435"/>
      <c r="G6" s="436"/>
      <c r="H6" s="324">
        <v>5</v>
      </c>
    </row>
    <row r="7" spans="1:8" ht="15" customHeight="1" thickBot="1" x14ac:dyDescent="0.3">
      <c r="A7" s="389" t="str">
        <f>'02 LISTA CONTROLLO E RAPPORTO'!A6</f>
        <v xml:space="preserve"> </v>
      </c>
      <c r="B7" s="390">
        <v>1100</v>
      </c>
      <c r="C7" s="408" t="str">
        <f>'02 LISTA CONTROLLO E RAPPORTO'!C6</f>
        <v>Documentazione della costruzione di protezione</v>
      </c>
      <c r="D7" s="409"/>
      <c r="E7" s="410"/>
      <c r="F7" s="410"/>
      <c r="G7" s="411"/>
      <c r="H7" s="324">
        <v>6</v>
      </c>
    </row>
    <row r="8" spans="1:8" ht="15" customHeight="1" thickBot="1" x14ac:dyDescent="0.3">
      <c r="A8" s="395" t="str">
        <f>'02 LISTA CONTROLLO E RAPPORTO'!A7</f>
        <v/>
      </c>
      <c r="B8" s="203">
        <v>1101</v>
      </c>
      <c r="C8" s="144" t="str">
        <f>'02 LISTA CONTROLLO E RAPPORTO'!C7</f>
        <v>Aspetti generali</v>
      </c>
      <c r="D8" s="396"/>
      <c r="E8" s="888"/>
      <c r="F8" s="888"/>
      <c r="G8" s="889"/>
      <c r="H8" s="324">
        <v>7</v>
      </c>
    </row>
    <row r="9" spans="1:8" ht="15" customHeight="1" x14ac:dyDescent="0.25">
      <c r="A9" s="404" t="str">
        <f>'02 LISTA CONTROLLO E RAPPORTO'!A8</f>
        <v/>
      </c>
      <c r="B9" s="186">
        <v>1101.01</v>
      </c>
      <c r="C9" s="66" t="str">
        <f>'02 LISTA CONTROLLO E RAPPORTO'!C8</f>
        <v>Descrizione del difetto: manca un verbale di collaudo.</v>
      </c>
      <c r="D9" s="405" t="s">
        <v>0</v>
      </c>
      <c r="E9" s="339" t="s">
        <v>2072</v>
      </c>
      <c r="F9" s="339"/>
      <c r="G9" s="510"/>
      <c r="H9" s="324">
        <v>8</v>
      </c>
    </row>
    <row r="10" spans="1:8" ht="63" customHeight="1" x14ac:dyDescent="0.25">
      <c r="A10" s="399" t="str">
        <f>'02 LISTA CONTROLLO E RAPPORTO'!A9</f>
        <v/>
      </c>
      <c r="B10" s="400"/>
      <c r="C10" s="866"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10" s="867"/>
      <c r="E10" s="867"/>
      <c r="F10" s="867"/>
      <c r="G10" s="868"/>
      <c r="H10" s="324">
        <v>9</v>
      </c>
    </row>
    <row r="11" spans="1:8" ht="15" customHeight="1" x14ac:dyDescent="0.25">
      <c r="A11" s="406" t="str">
        <f>'02 LISTA CONTROLLO E RAPPORTO'!A10</f>
        <v/>
      </c>
      <c r="B11" s="187">
        <v>1101.02</v>
      </c>
      <c r="C11" s="58" t="s">
        <v>4</v>
      </c>
      <c r="D11" s="407" t="s">
        <v>0</v>
      </c>
      <c r="E11" s="340" t="s">
        <v>2072</v>
      </c>
      <c r="F11" s="340"/>
      <c r="G11" s="341"/>
      <c r="H11" s="324">
        <v>10</v>
      </c>
    </row>
    <row r="12" spans="1:8" ht="28.7" customHeight="1" x14ac:dyDescent="0.25">
      <c r="A12" s="401" t="str">
        <f>'02 LISTA CONTROLLO E RAPPORTO'!A11</f>
        <v/>
      </c>
      <c r="B12" s="226"/>
      <c r="C12" s="866" t="str">
        <f>'02 LISTA CONTROLLO E RAPPORTO'!C11</f>
        <v>La mancanza di una documentazione della costruzione di protezione completa e ben strutturata costituisce un difetto.</v>
      </c>
      <c r="D12" s="867"/>
      <c r="E12" s="867"/>
      <c r="F12" s="867"/>
      <c r="G12" s="868"/>
      <c r="H12" s="324">
        <v>11</v>
      </c>
    </row>
    <row r="13" spans="1:8" ht="63" customHeight="1" x14ac:dyDescent="0.25">
      <c r="A13" s="402" t="str">
        <f>'02 LISTA CONTROLLO E RAPPORTO'!A12</f>
        <v/>
      </c>
      <c r="B13" s="219"/>
      <c r="C13" s="866"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3" s="867"/>
      <c r="E13" s="867"/>
      <c r="F13" s="867"/>
      <c r="G13" s="868"/>
      <c r="H13" s="324">
        <v>12</v>
      </c>
    </row>
    <row r="14" spans="1:8" ht="44.45" customHeight="1" x14ac:dyDescent="0.25">
      <c r="A14" s="402" t="str">
        <f>'02 LISTA CONTROLLO E RAPPORTO'!A13</f>
        <v/>
      </c>
      <c r="B14" s="219"/>
      <c r="C14" s="866"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4" s="867"/>
      <c r="E14" s="867"/>
      <c r="F14" s="867"/>
      <c r="G14" s="868"/>
      <c r="H14" s="324">
        <v>13</v>
      </c>
    </row>
    <row r="15" spans="1:8" ht="29.45" customHeight="1" x14ac:dyDescent="0.25">
      <c r="A15" s="402" t="str">
        <f>'02 LISTA CONTROLLO E RAPPORTO'!A14</f>
        <v/>
      </c>
      <c r="B15" s="219"/>
      <c r="C15" s="829" t="str">
        <f>'02 LISTA CONTROLLO E RAPPORTO'!C14</f>
        <v>L’intera documentazione della costruzione di protezione dev’essere archiviata secondo un indice.</v>
      </c>
      <c r="D15" s="830"/>
      <c r="E15" s="830"/>
      <c r="F15" s="830"/>
      <c r="G15" s="831"/>
      <c r="H15" s="324">
        <v>14</v>
      </c>
    </row>
    <row r="16" spans="1:8" ht="43.7" customHeight="1" thickBot="1" x14ac:dyDescent="0.3">
      <c r="A16" s="403" t="str">
        <f>'02 LISTA CONTROLLO E RAPPORTO'!A15</f>
        <v/>
      </c>
      <c r="B16" s="222"/>
      <c r="C16" s="821" t="str">
        <f>'02 LISTA CONTROLLO E RAPPORTO'!C15</f>
        <v>Se la documentazione della costruzione di protezione manca, ci si deve accordare con l’ente cantonale responsabile delle costruzioni di protezione su come procedere.</v>
      </c>
      <c r="D16" s="822"/>
      <c r="E16" s="822"/>
      <c r="F16" s="822"/>
      <c r="G16" s="823"/>
      <c r="H16" s="324">
        <v>15</v>
      </c>
    </row>
    <row r="17" spans="1:8" ht="15" customHeight="1" thickBot="1" x14ac:dyDescent="0.3">
      <c r="A17" s="395" t="str">
        <f>'02 LISTA CONTROLLO E RAPPORTO'!A16</f>
        <v/>
      </c>
      <c r="B17" s="203">
        <v>1102</v>
      </c>
      <c r="C17" s="144" t="str">
        <f>'02 LISTA CONTROLLO E RAPPORTO'!C16</f>
        <v>Piani</v>
      </c>
      <c r="D17" s="396"/>
      <c r="E17" s="855"/>
      <c r="F17" s="855"/>
      <c r="G17" s="856"/>
      <c r="H17" s="324">
        <v>16</v>
      </c>
    </row>
    <row r="18" spans="1:8" ht="58.35" customHeight="1" x14ac:dyDescent="0.25">
      <c r="A18" s="399" t="str">
        <f>'02 LISTA CONTROLLO E RAPPORTO'!A17</f>
        <v/>
      </c>
      <c r="B18" s="400"/>
      <c r="C18" s="846" t="str">
        <f>'02 LISTA CONTROLLO E RAPPORTO'!C17</f>
        <v>I seguenti documenti mancanti devono essere resi disponibili e archiviati secondo il numero di esemplari richiesti nella costruzione di protezione.</v>
      </c>
      <c r="D18" s="847"/>
      <c r="E18" s="847"/>
      <c r="F18" s="847"/>
      <c r="G18" s="848"/>
      <c r="H18" s="324">
        <v>17</v>
      </c>
    </row>
    <row r="19" spans="1:8" ht="15" customHeight="1" x14ac:dyDescent="0.25">
      <c r="A19" s="406" t="str">
        <f>'02 LISTA CONTROLLO E RAPPORTO'!A18</f>
        <v/>
      </c>
      <c r="B19" s="187">
        <v>1102.01</v>
      </c>
      <c r="C19" s="58" t="str">
        <f>'02 LISTA CONTROLLO E RAPPORTO'!C18</f>
        <v>Descrizione del difetto: manca un piano del mobilio.</v>
      </c>
      <c r="D19" s="407" t="s">
        <v>0</v>
      </c>
      <c r="E19" s="340" t="s">
        <v>2072</v>
      </c>
      <c r="F19" s="340"/>
      <c r="G19" s="341"/>
      <c r="H19" s="324">
        <v>18</v>
      </c>
    </row>
    <row r="20" spans="1:8" ht="29.45" customHeight="1" x14ac:dyDescent="0.25">
      <c r="A20" s="399" t="str">
        <f>'02 LISTA CONTROLLO E RAPPORTO'!A19</f>
        <v/>
      </c>
      <c r="B20" s="400"/>
      <c r="C20" s="829" t="str">
        <f>'02 LISTA CONTROLLO E RAPPORTO'!C19</f>
        <v>Planimetria con arredamento disegnato (ad esempio le postazioni per dormire o le toilette a secco con pareti divisorie).</v>
      </c>
      <c r="D20" s="830"/>
      <c r="E20" s="830"/>
      <c r="F20" s="830"/>
      <c r="G20" s="831"/>
      <c r="H20" s="324">
        <v>19</v>
      </c>
    </row>
    <row r="21" spans="1:8" ht="29.45" customHeight="1" x14ac:dyDescent="0.25">
      <c r="A21" s="406" t="str">
        <f>'02 LISTA CONTROLLO E RAPPORTO'!A20</f>
        <v/>
      </c>
      <c r="B21" s="187">
        <v>1102.02</v>
      </c>
      <c r="C21" s="59" t="str">
        <f>'02 LISTA CONTROLLO E RAPPORTO'!C20</f>
        <v>Descrizione del difetto: manca un piano di situazione (scala: 1:500  1:1000).</v>
      </c>
      <c r="D21" s="407" t="s">
        <v>0</v>
      </c>
      <c r="E21" s="340" t="s">
        <v>2072</v>
      </c>
      <c r="F21" s="340"/>
      <c r="G21" s="341"/>
      <c r="H21" s="324">
        <v>20</v>
      </c>
    </row>
    <row r="22" spans="1:8" ht="15" customHeight="1" x14ac:dyDescent="0.25">
      <c r="A22" s="406" t="str">
        <f>'02 LISTA CONTROLLO E RAPPORTO'!A21</f>
        <v/>
      </c>
      <c r="B22" s="187">
        <v>1102.03</v>
      </c>
      <c r="C22" s="59" t="str">
        <f>'02 LISTA CONTROLLO E RAPPORTO'!C21</f>
        <v>Descrizione del difetto: manca una planimetria (scala: 1:50).</v>
      </c>
      <c r="D22" s="407" t="s">
        <v>0</v>
      </c>
      <c r="E22" s="340" t="s">
        <v>2072</v>
      </c>
      <c r="F22" s="340"/>
      <c r="G22" s="341"/>
      <c r="H22" s="324">
        <v>21</v>
      </c>
    </row>
    <row r="23" spans="1:8" ht="29.45" customHeight="1" x14ac:dyDescent="0.25">
      <c r="A23" s="406" t="str">
        <f>'02 LISTA CONTROLLO E RAPPORTO'!A22</f>
        <v/>
      </c>
      <c r="B23" s="187">
        <v>1102.04</v>
      </c>
      <c r="C23" s="59" t="str">
        <f>'02 LISTA CONTROLLO E RAPPORTO'!C22</f>
        <v>Descrizione del difetto: mancano le sezioni longitudinali e trasversali (scala: 1:50).</v>
      </c>
      <c r="D23" s="407" t="s">
        <v>0</v>
      </c>
      <c r="E23" s="340" t="s">
        <v>2072</v>
      </c>
      <c r="F23" s="340"/>
      <c r="G23" s="341"/>
      <c r="H23" s="324">
        <v>22</v>
      </c>
    </row>
    <row r="24" spans="1:8" ht="28.7" customHeight="1" x14ac:dyDescent="0.25">
      <c r="A24" s="406" t="str">
        <f>'02 LISTA CONTROLLO E RAPPORTO'!A23</f>
        <v/>
      </c>
      <c r="B24" s="187">
        <v>1102.05</v>
      </c>
      <c r="C24" s="59" t="str">
        <f>'02 LISTA CONTROLLO E RAPPORTO'!C23</f>
        <v>Descrizione del difetto: mancano i piani aggiornati delle installazioni per ventilazione / riscaldamento; acqua / acque di scarico, elettricità (pianta in scala 1:50 e schemi).</v>
      </c>
      <c r="D24" s="407" t="s">
        <v>0</v>
      </c>
      <c r="E24" s="340" t="s">
        <v>2072</v>
      </c>
      <c r="F24" s="340"/>
      <c r="G24" s="341"/>
      <c r="H24" s="324">
        <v>23</v>
      </c>
    </row>
    <row r="25" spans="1:8" ht="17.45" customHeight="1" x14ac:dyDescent="0.25">
      <c r="A25" s="401" t="str">
        <f>'02 LISTA CONTROLLO E RAPPORTO'!A24</f>
        <v/>
      </c>
      <c r="B25" s="226"/>
      <c r="C25" s="878" t="str">
        <f>'02 LISTA CONTROLLO E RAPPORTO'!C24</f>
        <v>Da controllare di norma nei rifugi in cui sono stati installati questi apparecchi e negli impianti di protezione</v>
      </c>
      <c r="D25" s="879"/>
      <c r="E25" s="879"/>
      <c r="F25" s="879"/>
      <c r="G25" s="880"/>
      <c r="H25" s="324">
        <v>24</v>
      </c>
    </row>
    <row r="26" spans="1:8" ht="15" customHeight="1" x14ac:dyDescent="0.25">
      <c r="A26" s="402" t="str">
        <f>'02 LISTA CONTROLLO E RAPPORTO'!A25</f>
        <v/>
      </c>
      <c r="B26" s="219"/>
      <c r="C26" s="878" t="str">
        <f>'02 LISTA CONTROLLO E RAPPORTO'!C25</f>
        <v>I documenti «ventilazione/riscaldamento» comprendono:</v>
      </c>
      <c r="D26" s="879"/>
      <c r="E26" s="879"/>
      <c r="F26" s="879"/>
      <c r="G26" s="880"/>
      <c r="H26" s="324">
        <v>25</v>
      </c>
    </row>
    <row r="27" spans="1:8" ht="15" customHeight="1" x14ac:dyDescent="0.25">
      <c r="A27" s="402" t="str">
        <f>'02 LISTA CONTROLLO E RAPPORTO'!A26</f>
        <v/>
      </c>
      <c r="B27" s="219"/>
      <c r="C27" s="875" t="str">
        <f>'02 LISTA CONTROLLO E RAPPORTO'!C26</f>
        <v>-        piani d’installazione revisionati (piante, sezioni) della ventilazione,</v>
      </c>
      <c r="D27" s="876"/>
      <c r="E27" s="876"/>
      <c r="F27" s="876"/>
      <c r="G27" s="877"/>
      <c r="H27" s="324">
        <v>26</v>
      </c>
    </row>
    <row r="28" spans="1:8" ht="14.45" customHeight="1" x14ac:dyDescent="0.25">
      <c r="A28" s="402" t="str">
        <f>'02 LISTA CONTROLLO E RAPPORTO'!A27</f>
        <v/>
      </c>
      <c r="B28" s="219"/>
      <c r="C28" s="875" t="str">
        <f>'02 LISTA CONTROLLO E RAPPORTO'!C27</f>
        <v>-        piani d’installazione revisionati (piante, sezioni) degli impianti di riscaldamento per l’acqua calda pompata,</v>
      </c>
      <c r="D28" s="876"/>
      <c r="E28" s="876"/>
      <c r="F28" s="876"/>
      <c r="G28" s="877"/>
      <c r="H28" s="324">
        <v>27</v>
      </c>
    </row>
    <row r="29" spans="1:8" ht="15" customHeight="1" x14ac:dyDescent="0.25">
      <c r="A29" s="402" t="str">
        <f>'02 LISTA CONTROLLO E RAPPORTO'!A28</f>
        <v/>
      </c>
      <c r="B29" s="219"/>
      <c r="C29" s="875" t="str">
        <f>'02 LISTA CONTROLLO E RAPPORTO'!C28</f>
        <v>-        schema di funzionamento della ventilazione (principio della ventilazione),</v>
      </c>
      <c r="D29" s="876"/>
      <c r="E29" s="876"/>
      <c r="F29" s="876"/>
      <c r="G29" s="877"/>
      <c r="H29" s="324">
        <v>28</v>
      </c>
    </row>
    <row r="30" spans="1:8" ht="15" customHeight="1" x14ac:dyDescent="0.25">
      <c r="A30" s="402" t="str">
        <f>'02 LISTA CONTROLLO E RAPPORTO'!A29</f>
        <v/>
      </c>
      <c r="B30" s="219"/>
      <c r="C30" s="875" t="str">
        <f>'02 LISTA CONTROLLO E RAPPORTO'!C29</f>
        <v>-        schema di funzionamento del riscaldamento (principio del riscaldamento),</v>
      </c>
      <c r="D30" s="876"/>
      <c r="E30" s="876"/>
      <c r="F30" s="876"/>
      <c r="G30" s="877"/>
      <c r="H30" s="324">
        <v>29</v>
      </c>
    </row>
    <row r="31" spans="1:8" ht="15" customHeight="1" x14ac:dyDescent="0.25">
      <c r="A31" s="402" t="str">
        <f>'02 LISTA CONTROLLO E RAPPORTO'!A30</f>
        <v/>
      </c>
      <c r="B31" s="219"/>
      <c r="C31" s="875" t="str">
        <f>'02 LISTA CONTROLLO E RAPPORTO'!C30</f>
        <v>-        calcolo della ventilazione (distribuzione dell’aria immessa e sistema di scarico dell’aria) e</v>
      </c>
      <c r="D31" s="876"/>
      <c r="E31" s="876"/>
      <c r="F31" s="876"/>
      <c r="G31" s="877"/>
      <c r="H31" s="324">
        <v>30</v>
      </c>
    </row>
    <row r="32" spans="1:8" ht="29.45" customHeight="1" x14ac:dyDescent="0.25">
      <c r="A32" s="402" t="str">
        <f>'02 LISTA CONTROLLO E RAPPORTO'!A31</f>
        <v/>
      </c>
      <c r="B32" s="219"/>
      <c r="C32" s="875" t="str">
        <f>'02 LISTA CONTROLLO E RAPPORTO'!C31</f>
        <v>-        schede con dati tecnici (apparecchio di ventilazione, ventilatore d’espulsione, riscaldatore d’aria elettrico, strumenti di misurazione, valvole antiesplosione, valvole di sovrappressione, filtro antigas, ecc.).</v>
      </c>
      <c r="D32" s="876"/>
      <c r="E32" s="876"/>
      <c r="F32" s="876"/>
      <c r="G32" s="877"/>
      <c r="H32" s="324">
        <v>31</v>
      </c>
    </row>
    <row r="33" spans="1:8" ht="15" customHeight="1" x14ac:dyDescent="0.25">
      <c r="A33" s="402" t="str">
        <f>'02 LISTA CONTROLLO E RAPPORTO'!A32</f>
        <v/>
      </c>
      <c r="B33" s="219"/>
      <c r="C33" s="838" t="str">
        <f>'02 LISTA CONTROLLO E RAPPORTO'!C32</f>
        <v>I documenti «acqua / acque di scarico» comprendono:</v>
      </c>
      <c r="D33" s="839"/>
      <c r="E33" s="839"/>
      <c r="F33" s="839"/>
      <c r="G33" s="840"/>
      <c r="H33" s="324">
        <v>32</v>
      </c>
    </row>
    <row r="34" spans="1:8" ht="15" customHeight="1" x14ac:dyDescent="0.25">
      <c r="A34" s="402" t="str">
        <f>'02 LISTA CONTROLLO E RAPPORTO'!A33</f>
        <v/>
      </c>
      <c r="B34" s="219"/>
      <c r="C34" s="835" t="str">
        <f>'02 LISTA CONTROLLO E RAPPORTO'!C33</f>
        <v>-        piano/i d’installazione revisionato/i dell’acqua calda e fredda,</v>
      </c>
      <c r="D34" s="836"/>
      <c r="E34" s="836"/>
      <c r="F34" s="836"/>
      <c r="G34" s="837"/>
      <c r="H34" s="324">
        <v>33</v>
      </c>
    </row>
    <row r="35" spans="1:8" ht="16.350000000000001" customHeight="1" x14ac:dyDescent="0.25">
      <c r="A35" s="402" t="str">
        <f>'02 LISTA CONTROLLO E RAPPORTO'!A34</f>
        <v/>
      </c>
      <c r="B35" s="219"/>
      <c r="C35" s="835" t="str">
        <f>'02 LISTA CONTROLLO E RAPPORTO'!C34</f>
        <v>-        schema revisionato dell’approvvigionamento e della distribuzione dell’acqua potabile,</v>
      </c>
      <c r="D35" s="836"/>
      <c r="E35" s="836"/>
      <c r="F35" s="836"/>
      <c r="G35" s="837"/>
      <c r="H35" s="324">
        <v>34</v>
      </c>
    </row>
    <row r="36" spans="1:8" ht="18" customHeight="1" x14ac:dyDescent="0.25">
      <c r="A36" s="402" t="str">
        <f>'02 LISTA CONTROLLO E RAPPORTO'!A35</f>
        <v/>
      </c>
      <c r="B36" s="219"/>
      <c r="C36" s="835" t="str">
        <f>'02 LISTA CONTROLLO E RAPPORTO'!C35</f>
        <v>-        schema di funzionamento revisionato dell’approvvigionamento idrico e della distribuzione dell’acqua potabile,</v>
      </c>
      <c r="D36" s="836"/>
      <c r="E36" s="836"/>
      <c r="F36" s="836"/>
      <c r="G36" s="837"/>
      <c r="H36" s="324">
        <v>35</v>
      </c>
    </row>
    <row r="37" spans="1:8" ht="16.350000000000001" customHeight="1" x14ac:dyDescent="0.25">
      <c r="A37" s="402" t="str">
        <f>'02 LISTA CONTROLLO E RAPPORTO'!A36</f>
        <v/>
      </c>
      <c r="B37" s="219"/>
      <c r="C37" s="835" t="str">
        <f>'02 LISTA CONTROLLO E RAPPORTO'!C36</f>
        <v>-        schede con dati tecnici (elevatore di pressione, impianto di disinfezione a raggi UV, ecc.),</v>
      </c>
      <c r="D37" s="836"/>
      <c r="E37" s="836"/>
      <c r="F37" s="836"/>
      <c r="G37" s="837"/>
      <c r="H37" s="324">
        <v>36</v>
      </c>
    </row>
    <row r="38" spans="1:8" ht="15" customHeight="1" x14ac:dyDescent="0.25">
      <c r="A38" s="402" t="str">
        <f>'02 LISTA CONTROLLO E RAPPORTO'!A37</f>
        <v/>
      </c>
      <c r="B38" s="219"/>
      <c r="C38" s="835" t="str">
        <f>'02 LISTA CONTROLLO E RAPPORTO'!C37</f>
        <v>-        piano d’installazione revisionato della canalizzazione,</v>
      </c>
      <c r="D38" s="836"/>
      <c r="E38" s="836"/>
      <c r="F38" s="836"/>
      <c r="G38" s="837"/>
      <c r="H38" s="324">
        <v>37</v>
      </c>
    </row>
    <row r="39" spans="1:8" ht="14.45" customHeight="1" x14ac:dyDescent="0.25">
      <c r="A39" s="402" t="str">
        <f>'02 LISTA CONTROLLO E RAPPORTO'!A38</f>
        <v/>
      </c>
      <c r="B39" s="219"/>
      <c r="C39" s="835" t="str">
        <f>'02 LISTA CONTROLLO E RAPPORTO'!C38</f>
        <v>-        schema revisionato dell’evacuazione delle acque di scarico (schema di principio ed evacuazione delle acque di scarico),</v>
      </c>
      <c r="D39" s="836"/>
      <c r="E39" s="836"/>
      <c r="F39" s="836"/>
      <c r="G39" s="837"/>
      <c r="H39" s="324">
        <v>38</v>
      </c>
    </row>
    <row r="40" spans="1:8" ht="15" customHeight="1" x14ac:dyDescent="0.25">
      <c r="A40" s="402" t="str">
        <f>'02 LISTA CONTROLLO E RAPPORTO'!A39</f>
        <v/>
      </c>
      <c r="B40" s="219"/>
      <c r="C40" s="835" t="str">
        <f>'02 LISTA CONTROLLO E RAPPORTO'!C39</f>
        <v>-        schema di funzionamento revisionato dell’evacuazione delle acque di scarico e</v>
      </c>
      <c r="D40" s="836"/>
      <c r="E40" s="836"/>
      <c r="F40" s="836"/>
      <c r="G40" s="837"/>
      <c r="H40" s="324">
        <v>39</v>
      </c>
    </row>
    <row r="41" spans="1:8" ht="16.350000000000001" customHeight="1" x14ac:dyDescent="0.25">
      <c r="A41" s="402" t="str">
        <f>'02 LISTA CONTROLLO E RAPPORTO'!A40</f>
        <v/>
      </c>
      <c r="B41" s="219"/>
      <c r="C41" s="835" t="str">
        <f>'02 LISTA CONTROLLO E RAPPORTO'!C40</f>
        <v>-        schede con dati tecnici (pompa fecale, pompa fecale a mano, ecc.).</v>
      </c>
      <c r="D41" s="836"/>
      <c r="E41" s="836"/>
      <c r="F41" s="836"/>
      <c r="G41" s="837"/>
      <c r="H41" s="324">
        <v>40</v>
      </c>
    </row>
    <row r="42" spans="1:8" ht="15" customHeight="1" x14ac:dyDescent="0.25">
      <c r="A42" s="402" t="str">
        <f>'02 LISTA CONTROLLO E RAPPORTO'!A41</f>
        <v/>
      </c>
      <c r="B42" s="219"/>
      <c r="C42" s="838" t="str">
        <f>'02 LISTA CONTROLLO E RAPPORTO'!C41</f>
        <v>I documenti «elettricità» comprendono:</v>
      </c>
      <c r="D42" s="839"/>
      <c r="E42" s="839"/>
      <c r="F42" s="839"/>
      <c r="G42" s="840"/>
      <c r="H42" s="324">
        <v>41</v>
      </c>
    </row>
    <row r="43" spans="1:8" ht="15" customHeight="1" x14ac:dyDescent="0.25">
      <c r="A43" s="402" t="str">
        <f>'02 LISTA CONTROLLO E RAPPORTO'!A42</f>
        <v/>
      </c>
      <c r="B43" s="219"/>
      <c r="C43" s="835" t="str">
        <f>'02 LISTA CONTROLLO E RAPPORTO'!C42</f>
        <v>-        planimetria in scala 1:1000 (linea d’alimentazione a corrente forte),</v>
      </c>
      <c r="D43" s="836"/>
      <c r="E43" s="836"/>
      <c r="F43" s="836"/>
      <c r="G43" s="837"/>
      <c r="H43" s="324">
        <v>42</v>
      </c>
    </row>
    <row r="44" spans="1:8" ht="15" customHeight="1" x14ac:dyDescent="0.25">
      <c r="A44" s="402" t="str">
        <f>'02 LISTA CONTROLLO E RAPPORTO'!A43</f>
        <v/>
      </c>
      <c r="B44" s="219"/>
      <c r="C44" s="835" t="str">
        <f>'02 LISTA CONTROLLO E RAPPORTO'!C43</f>
        <v>-        piano/i d’installazione revisionato/i della corrente forte,</v>
      </c>
      <c r="D44" s="836"/>
      <c r="E44" s="836"/>
      <c r="F44" s="836"/>
      <c r="G44" s="837"/>
      <c r="H44" s="324">
        <v>43</v>
      </c>
    </row>
    <row r="45" spans="1:8" ht="15" customHeight="1" x14ac:dyDescent="0.25">
      <c r="A45" s="402" t="str">
        <f>'02 LISTA CONTROLLO E RAPPORTO'!A44</f>
        <v/>
      </c>
      <c r="B45" s="219"/>
      <c r="C45" s="835" t="str">
        <f>'02 LISTA CONTROLLO E RAPPORTO'!C44</f>
        <v>-        schema di principio revisionato dell’alimentazione in energia elettrica,</v>
      </c>
      <c r="D45" s="836"/>
      <c r="E45" s="836"/>
      <c r="F45" s="836"/>
      <c r="G45" s="837"/>
      <c r="H45" s="324">
        <v>44</v>
      </c>
    </row>
    <row r="46" spans="1:8" ht="15" customHeight="1" x14ac:dyDescent="0.25">
      <c r="A46" s="402" t="str">
        <f>'02 LISTA CONTROLLO E RAPPORTO'!A45</f>
        <v/>
      </c>
      <c r="B46" s="219"/>
      <c r="C46" s="835" t="str">
        <f>'02 LISTA CONTROLLO E RAPPORTO'!C45</f>
        <v>-        piano di messa a terra revisionato,</v>
      </c>
      <c r="D46" s="836"/>
      <c r="E46" s="836"/>
      <c r="F46" s="836"/>
      <c r="G46" s="837"/>
      <c r="H46" s="324">
        <v>45</v>
      </c>
    </row>
    <row r="47" spans="1:8" ht="15" customHeight="1" x14ac:dyDescent="0.25">
      <c r="A47" s="402" t="str">
        <f>'02 LISTA CONTROLLO E RAPPORTO'!A46</f>
        <v/>
      </c>
      <c r="B47" s="219"/>
      <c r="C47" s="835" t="str">
        <f>'02 LISTA CONTROLLO E RAPPORTO'!C46</f>
        <v>-        schemi revisionati del quadro principale e dei quadri secondari,</v>
      </c>
      <c r="D47" s="836"/>
      <c r="E47" s="836"/>
      <c r="F47" s="836"/>
      <c r="G47" s="837"/>
      <c r="H47" s="324">
        <v>46</v>
      </c>
    </row>
    <row r="48" spans="1:8" ht="15" customHeight="1" x14ac:dyDescent="0.25">
      <c r="A48" s="402" t="str">
        <f>'02 LISTA CONTROLLO E RAPPORTO'!A47</f>
        <v/>
      </c>
      <c r="B48" s="219"/>
      <c r="C48" s="835" t="str">
        <f>'02 LISTA CONTROLLO E RAPPORTO'!C47</f>
        <v>-        registro dell’opera dell’impianto elettrico nella costruzione di protezione e</v>
      </c>
      <c r="D48" s="836"/>
      <c r="E48" s="836"/>
      <c r="F48" s="836"/>
      <c r="G48" s="837"/>
      <c r="H48" s="324">
        <v>47</v>
      </c>
    </row>
    <row r="49" spans="1:8" ht="29.45" customHeight="1" x14ac:dyDescent="0.25">
      <c r="A49" s="402" t="str">
        <f>'02 LISTA CONTROLLO E RAPPORTO'!A48</f>
        <v/>
      </c>
      <c r="B49" s="219"/>
      <c r="C49" s="835" t="str">
        <f>'02 LISTA CONTROLLO E RAPPORTO'!C48</f>
        <v>-        istruzioni per l’uso del gruppo elettrogeno d’emergenza (*da verificare nei rifugi in cui è prescritto un approvvigionamento di corrente d’emergenza [rifugi a partire da 800 posti protetti] o che ne sono provvisti).</v>
      </c>
      <c r="D49" s="836"/>
      <c r="E49" s="836"/>
      <c r="F49" s="836"/>
      <c r="G49" s="837"/>
      <c r="H49" s="324">
        <v>48</v>
      </c>
    </row>
    <row r="50" spans="1:8" ht="30.6" customHeight="1" x14ac:dyDescent="0.25">
      <c r="A50" s="403" t="str">
        <f>'02 LISTA CONTROLLO E RAPPORTO'!A49</f>
        <v/>
      </c>
      <c r="B50" s="222"/>
      <c r="C50" s="838"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50" s="839"/>
      <c r="E50" s="839"/>
      <c r="F50" s="839"/>
      <c r="G50" s="840"/>
      <c r="H50" s="324">
        <v>49</v>
      </c>
    </row>
    <row r="51" spans="1:8" ht="43.7" customHeight="1" x14ac:dyDescent="0.25">
      <c r="A51" s="406" t="str">
        <f>'02 LISTA CONTROLLO E RAPPORTO'!A50</f>
        <v/>
      </c>
      <c r="B51" s="187">
        <v>1102.06</v>
      </c>
      <c r="C51" s="58" t="str">
        <f>'02 LISTA CONTROLLO E RAPPORTO'!C50</f>
        <v xml:space="preserve">Descrizione del difetto: nei rifugi dove sono prescritti o installati sistemi di trasmissione (trm) o telematici, così come negli impianti di protezione. </v>
      </c>
      <c r="D51" s="407" t="s">
        <v>0</v>
      </c>
      <c r="E51" s="340" t="s">
        <v>2072</v>
      </c>
      <c r="F51" s="340"/>
      <c r="G51" s="341"/>
      <c r="H51" s="324">
        <v>50</v>
      </c>
    </row>
    <row r="52" spans="1:8" x14ac:dyDescent="0.25">
      <c r="A52" s="401" t="str">
        <f>'02 LISTA CONTROLLO E RAPPORTO'!A51</f>
        <v/>
      </c>
      <c r="B52" s="226"/>
      <c r="C52" s="838" t="str">
        <f>'02 LISTA CONTROLLO E RAPPORTO'!C51</f>
        <v>Mancano i piani aggiornati delle installazioni per trm / telematica (pianta in scala 1:50 e schemi).</v>
      </c>
      <c r="D52" s="839"/>
      <c r="E52" s="839"/>
      <c r="F52" s="839"/>
      <c r="G52" s="840"/>
      <c r="H52" s="324">
        <v>51</v>
      </c>
    </row>
    <row r="53" spans="1:8" x14ac:dyDescent="0.25">
      <c r="A53" s="402" t="str">
        <f>'02 LISTA CONTROLLO E RAPPORTO'!A52</f>
        <v/>
      </c>
      <c r="B53" s="219"/>
      <c r="C53" s="835" t="str">
        <f>'02 LISTA CONTROLLO E RAPPORTO'!C52</f>
        <v>-        piano d’installazione della telematica aggiornato (collegamenti / installazioni),</v>
      </c>
      <c r="D53" s="836"/>
      <c r="E53" s="836"/>
      <c r="F53" s="836"/>
      <c r="G53" s="837"/>
      <c r="H53" s="324">
        <v>52</v>
      </c>
    </row>
    <row r="54" spans="1:8" x14ac:dyDescent="0.25">
      <c r="A54" s="402" t="str">
        <f>'02 LISTA CONTROLLO E RAPPORTO'!A53</f>
        <v/>
      </c>
      <c r="B54" s="219"/>
      <c r="C54" s="835" t="str">
        <f>'02 LISTA CONTROLLO E RAPPORTO'!C53</f>
        <v>-        schema di principio della telematica aggiornato (collegamenti / installazioni),</v>
      </c>
      <c r="D54" s="836"/>
      <c r="E54" s="836"/>
      <c r="F54" s="836"/>
      <c r="G54" s="837"/>
      <c r="H54" s="324">
        <v>53</v>
      </c>
    </row>
    <row r="55" spans="1:8" ht="15" customHeight="1" x14ac:dyDescent="0.25">
      <c r="A55" s="402" t="str">
        <f>'02 LISTA CONTROLLO E RAPPORTO'!A54</f>
        <v/>
      </c>
      <c r="B55" s="219"/>
      <c r="C55" s="835" t="str">
        <f>'02 LISTA CONTROLLO E RAPPORTO'!C54</f>
        <v>-        schema di principio dell’impianto di radiocomunicazione 2500 MHz,</v>
      </c>
      <c r="D55" s="836"/>
      <c r="E55" s="836"/>
      <c r="F55" s="836"/>
      <c r="G55" s="837"/>
      <c r="H55" s="324">
        <v>54</v>
      </c>
    </row>
    <row r="56" spans="1:8" ht="15" customHeight="1" x14ac:dyDescent="0.25">
      <c r="A56" s="402" t="str">
        <f>'02 LISTA CONTROLLO E RAPPORTO'!A55</f>
        <v/>
      </c>
      <c r="B56" s="219"/>
      <c r="C56" s="835" t="str">
        <f>'02 LISTA CONTROLLO E RAPPORTO'!C55</f>
        <v>-        schema di principio dell’impianto di radiocomunicazione 200 MHz (vecchio),</v>
      </c>
      <c r="D56" s="836"/>
      <c r="E56" s="836"/>
      <c r="F56" s="836"/>
      <c r="G56" s="837"/>
      <c r="H56" s="324">
        <v>55</v>
      </c>
    </row>
    <row r="57" spans="1:8" ht="15" customHeight="1" x14ac:dyDescent="0.25">
      <c r="A57" s="402" t="str">
        <f>'02 LISTA CONTROLLO E RAPPORTO'!A56</f>
        <v/>
      </c>
      <c r="B57" s="219"/>
      <c r="C57" s="835" t="str">
        <f>'02 LISTA CONTROLLO E RAPPORTO'!C56</f>
        <v>-        istruzioni per l’uso del modem,</v>
      </c>
      <c r="D57" s="836"/>
      <c r="E57" s="836"/>
      <c r="F57" s="836"/>
      <c r="G57" s="837"/>
      <c r="H57" s="324">
        <v>56</v>
      </c>
    </row>
    <row r="58" spans="1:8" ht="15" customHeight="1" x14ac:dyDescent="0.25">
      <c r="A58" s="402" t="str">
        <f>'02 LISTA CONTROLLO E RAPPORTO'!A57</f>
        <v/>
      </c>
      <c r="B58" s="219"/>
      <c r="C58" s="835" t="str">
        <f>'02 LISTA CONTROLLO E RAPPORTO'!C57</f>
        <v>-        istruzioni per l’uso del router,</v>
      </c>
      <c r="D58" s="836"/>
      <c r="E58" s="836"/>
      <c r="F58" s="836"/>
      <c r="G58" s="837"/>
      <c r="H58" s="324">
        <v>57</v>
      </c>
    </row>
    <row r="59" spans="1:8" ht="15" customHeight="1" x14ac:dyDescent="0.25">
      <c r="A59" s="402" t="str">
        <f>'02 LISTA CONTROLLO E RAPPORTO'!A58</f>
        <v/>
      </c>
      <c r="B59" s="219"/>
      <c r="C59" s="835" t="str">
        <f>'02 LISTA CONTROLLO E RAPPORTO'!C58</f>
        <v>-        istruzioni per l’uso dell’impianto di commutazione per utenti (PBX) e</v>
      </c>
      <c r="D59" s="836"/>
      <c r="E59" s="836"/>
      <c r="F59" s="836"/>
      <c r="G59" s="837"/>
      <c r="H59" s="324">
        <v>58</v>
      </c>
    </row>
    <row r="60" spans="1:8" ht="15" customHeight="1" x14ac:dyDescent="0.25">
      <c r="A60" s="402" t="str">
        <f>'02 LISTA CONTROLLO E RAPPORTO'!A59</f>
        <v/>
      </c>
      <c r="B60" s="219"/>
      <c r="C60" s="835" t="str">
        <f>'02 LISTA CONTROLLO E RAPPORTO'!C59</f>
        <v>-        istruzioni per l’uso dello switch di rete.</v>
      </c>
      <c r="D60" s="836"/>
      <c r="E60" s="836"/>
      <c r="F60" s="836"/>
      <c r="G60" s="837"/>
      <c r="H60" s="324">
        <v>59</v>
      </c>
    </row>
    <row r="61" spans="1:8" ht="43.7" customHeight="1" x14ac:dyDescent="0.25">
      <c r="A61" s="403" t="str">
        <f>'02 LISTA CONTROLLO E RAPPORTO'!A60</f>
        <v/>
      </c>
      <c r="B61" s="222"/>
      <c r="C61" s="838"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1" s="839"/>
      <c r="E61" s="839"/>
      <c r="F61" s="839"/>
      <c r="G61" s="840"/>
      <c r="H61" s="324">
        <v>60</v>
      </c>
    </row>
    <row r="62" spans="1:8" ht="58.35" customHeight="1" thickBot="1" x14ac:dyDescent="0.3">
      <c r="A62" s="437" t="str">
        <f>'02 LISTA CONTROLLO E RAPPORTO'!A61</f>
        <v/>
      </c>
      <c r="B62" s="188">
        <v>1102.07</v>
      </c>
      <c r="C62"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2" s="438" t="s">
        <v>0</v>
      </c>
      <c r="E62" s="340" t="s">
        <v>2072</v>
      </c>
      <c r="F62" s="340"/>
      <c r="G62" s="341"/>
      <c r="H62" s="324">
        <v>61</v>
      </c>
    </row>
    <row r="63" spans="1:8" ht="15" customHeight="1" thickBot="1" x14ac:dyDescent="0.3">
      <c r="A63" s="389" t="str">
        <f>'02 LISTA CONTROLLO E RAPPORTO'!A62</f>
        <v/>
      </c>
      <c r="B63" s="390">
        <v>1200</v>
      </c>
      <c r="C63" s="408" t="str">
        <f>'02 LISTA CONTROLLO E RAPPORTO'!C62</f>
        <v>Manutenzione periodica</v>
      </c>
      <c r="D63" s="409"/>
      <c r="E63" s="410"/>
      <c r="F63" s="410"/>
      <c r="G63" s="411"/>
      <c r="H63" s="324">
        <v>62</v>
      </c>
    </row>
    <row r="64" spans="1:8" ht="15" customHeight="1" thickBot="1" x14ac:dyDescent="0.3">
      <c r="A64" s="395" t="str">
        <f>'02 LISTA CONTROLLO E RAPPORTO'!A63</f>
        <v/>
      </c>
      <c r="B64" s="203">
        <v>1201</v>
      </c>
      <c r="C64" s="144" t="str">
        <f>'02 LISTA CONTROLLO E RAPPORTO'!C63</f>
        <v>Manutenzione periodica</v>
      </c>
      <c r="D64" s="396"/>
      <c r="E64" s="855"/>
      <c r="F64" s="855"/>
      <c r="G64" s="856"/>
      <c r="H64" s="324">
        <v>63</v>
      </c>
    </row>
    <row r="65" spans="1:8" ht="29.45" customHeight="1" x14ac:dyDescent="0.25">
      <c r="A65" s="397" t="str">
        <f>'02 LISTA CONTROLLO E RAPPORTO'!A64</f>
        <v/>
      </c>
      <c r="B65" s="189">
        <v>1201.01</v>
      </c>
      <c r="C65" s="68" t="str">
        <f>'02 LISTA CONTROLLO E RAPPORTO'!C64</f>
        <v>Descrizione del difetto: la manutenzione periodica della costruzione di protezione non viene eseguita.</v>
      </c>
      <c r="D65" s="398" t="s">
        <v>2073</v>
      </c>
      <c r="E65" s="346" t="s">
        <v>2072</v>
      </c>
      <c r="F65" s="346"/>
      <c r="G65" s="347"/>
      <c r="H65" s="324">
        <v>64</v>
      </c>
    </row>
    <row r="66" spans="1:8" ht="46.7" customHeight="1" x14ac:dyDescent="0.25">
      <c r="A66" s="401" t="str">
        <f>'02 LISTA CONTROLLO E RAPPORTO'!A65</f>
        <v/>
      </c>
      <c r="B66" s="226"/>
      <c r="C66" s="838" t="str">
        <f>'02 LISTA CONTROLLO E RAPPORTO'!C65</f>
        <v>Secondo le Istruzioni tecniche per la manutenzione delle costruzioni di protezione complete conformi alle ITO, ITRS o ITR (ITM 2000), la manutenzione periodica annuale degli impianti di protezione deve essere eseguita come segue:</v>
      </c>
      <c r="D66" s="839"/>
      <c r="E66" s="839"/>
      <c r="F66" s="839"/>
      <c r="G66" s="840"/>
      <c r="H66" s="324">
        <v>65</v>
      </c>
    </row>
    <row r="67" spans="1:8" ht="15" customHeight="1" x14ac:dyDescent="0.25">
      <c r="A67" s="402" t="str">
        <f>'02 LISTA CONTROLLO E RAPPORTO'!A66</f>
        <v/>
      </c>
      <c r="B67" s="219"/>
      <c r="C67" s="835" t="str">
        <f>'02 LISTA CONTROLLO E RAPPORTO'!C66</f>
        <v>-        8 giri d’ispezione,</v>
      </c>
      <c r="D67" s="836"/>
      <c r="E67" s="836"/>
      <c r="F67" s="836"/>
      <c r="G67" s="837"/>
      <c r="H67" s="324">
        <v>66</v>
      </c>
    </row>
    <row r="68" spans="1:8" ht="15" customHeight="1" x14ac:dyDescent="0.25">
      <c r="A68" s="402" t="str">
        <f>'02 LISTA CONTROLLO E RAPPORTO'!A67</f>
        <v/>
      </c>
      <c r="B68" s="219"/>
      <c r="C68" s="835" t="str">
        <f>'02 LISTA CONTROLLO E RAPPORTO'!C67</f>
        <v>-        3 interventi di PICCOLA manutenzione e</v>
      </c>
      <c r="D68" s="836"/>
      <c r="E68" s="836"/>
      <c r="F68" s="836"/>
      <c r="G68" s="837"/>
      <c r="H68" s="324">
        <v>67</v>
      </c>
    </row>
    <row r="69" spans="1:8" ht="15" customHeight="1" x14ac:dyDescent="0.25">
      <c r="A69" s="402" t="str">
        <f>'02 LISTA CONTROLLO E RAPPORTO'!A68</f>
        <v/>
      </c>
      <c r="B69" s="219"/>
      <c r="C69" s="835" t="str">
        <f>'02 LISTA CONTROLLO E RAPPORTO'!C68</f>
        <v>-        1 intervento di GRANDE manutenzione.</v>
      </c>
      <c r="D69" s="836"/>
      <c r="E69" s="836"/>
      <c r="F69" s="836"/>
      <c r="G69" s="837"/>
      <c r="H69" s="324">
        <v>68</v>
      </c>
    </row>
    <row r="70" spans="1:8" ht="45.6" customHeight="1" x14ac:dyDescent="0.25">
      <c r="A70" s="402" t="str">
        <f>'02 LISTA CONTROLLO E RAPPORTO'!A69</f>
        <v/>
      </c>
      <c r="B70" s="219"/>
      <c r="C70" s="838"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70" s="839"/>
      <c r="E70" s="839"/>
      <c r="F70" s="839"/>
      <c r="G70" s="840"/>
      <c r="H70" s="324">
        <v>69</v>
      </c>
    </row>
    <row r="71" spans="1:8" ht="45.6" customHeight="1" x14ac:dyDescent="0.25">
      <c r="A71" s="402" t="str">
        <f>'02 LISTA CONTROLLO E RAPPORTO'!A70</f>
        <v/>
      </c>
      <c r="B71" s="219"/>
      <c r="C71" s="838"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1" s="839"/>
      <c r="E71" s="839"/>
      <c r="F71" s="839"/>
      <c r="G71" s="840"/>
      <c r="H71" s="324">
        <v>70</v>
      </c>
    </row>
    <row r="72" spans="1:8" ht="31.35" customHeight="1" x14ac:dyDescent="0.25">
      <c r="A72" s="402" t="str">
        <f>'02 LISTA CONTROLLO E RAPPORTO'!A71</f>
        <v/>
      </c>
      <c r="B72" s="219"/>
      <c r="C72" s="838" t="str">
        <f>'02 LISTA CONTROLLO E RAPPORTO'!C71</f>
        <v>Secondo le ITM, la manutenzione periodica annuale dei rifugi speciali (rifugi in campo aperto, rifugi in autorimesse sotterranee, rifugi di ospedali, case per anziani, case di cura e istituti) deve essere eseguita come segue:</v>
      </c>
      <c r="D72" s="839"/>
      <c r="E72" s="839"/>
      <c r="F72" s="839"/>
      <c r="G72" s="840"/>
      <c r="H72" s="324">
        <v>71</v>
      </c>
    </row>
    <row r="73" spans="1:8" ht="15" customHeight="1" x14ac:dyDescent="0.25">
      <c r="A73" s="402" t="str">
        <f>'02 LISTA CONTROLLO E RAPPORTO'!A72</f>
        <v/>
      </c>
      <c r="B73" s="219"/>
      <c r="C73" s="838" t="str">
        <f>'02 LISTA CONTROLLO E RAPPORTO'!C72</f>
        <v>Rifugi ITRS con corrente d’emergenza e/o acqua, in esercizio:</v>
      </c>
      <c r="D73" s="839"/>
      <c r="E73" s="839"/>
      <c r="F73" s="839"/>
      <c r="G73" s="840"/>
      <c r="H73" s="324">
        <v>72</v>
      </c>
    </row>
    <row r="74" spans="1:8" ht="15" customHeight="1" x14ac:dyDescent="0.25">
      <c r="A74" s="402" t="str">
        <f>'02 LISTA CONTROLLO E RAPPORTO'!A73</f>
        <v/>
      </c>
      <c r="B74" s="219"/>
      <c r="C74" s="835" t="str">
        <f>'02 LISTA CONTROLLO E RAPPORTO'!C73</f>
        <v>-        giri d’ispezione secondo le necessità,</v>
      </c>
      <c r="D74" s="836"/>
      <c r="E74" s="836"/>
      <c r="F74" s="836"/>
      <c r="G74" s="837"/>
      <c r="H74" s="324">
        <v>73</v>
      </c>
    </row>
    <row r="75" spans="1:8" ht="15" customHeight="1" x14ac:dyDescent="0.25">
      <c r="A75" s="402" t="str">
        <f>'02 LISTA CONTROLLO E RAPPORTO'!A74</f>
        <v/>
      </c>
      <c r="B75" s="219"/>
      <c r="C75" s="835" t="str">
        <f>'02 LISTA CONTROLLO E RAPPORTO'!C74</f>
        <v>-        3 interventi di PICCOLA manutenzione e</v>
      </c>
      <c r="D75" s="836"/>
      <c r="E75" s="836"/>
      <c r="F75" s="836"/>
      <c r="G75" s="837"/>
      <c r="H75" s="324">
        <v>74</v>
      </c>
    </row>
    <row r="76" spans="1:8" ht="15" customHeight="1" x14ac:dyDescent="0.25">
      <c r="A76" s="402" t="str">
        <f>'02 LISTA CONTROLLO E RAPPORTO'!A75</f>
        <v/>
      </c>
      <c r="B76" s="219"/>
      <c r="C76" s="835" t="str">
        <f>'02 LISTA CONTROLLO E RAPPORTO'!C75</f>
        <v>-        1 intervento di GRANDE manutenzione.</v>
      </c>
      <c r="D76" s="836"/>
      <c r="E76" s="836"/>
      <c r="F76" s="836"/>
      <c r="G76" s="837"/>
      <c r="H76" s="324">
        <v>75</v>
      </c>
    </row>
    <row r="77" spans="1:8" ht="15" customHeight="1" x14ac:dyDescent="0.25">
      <c r="A77" s="402" t="str">
        <f>'02 LISTA CONTROLLO E RAPPORTO'!A76</f>
        <v/>
      </c>
      <c r="B77" s="219"/>
      <c r="C77" s="838" t="str">
        <f>'02 LISTA CONTROLLO E RAPPORTO'!C76</f>
        <v>Rifugi ITRS senza corrente d’emergenza e/o acqua, fuori servizio:</v>
      </c>
      <c r="D77" s="839"/>
      <c r="E77" s="839"/>
      <c r="F77" s="839"/>
      <c r="G77" s="840"/>
      <c r="H77" s="324">
        <v>76</v>
      </c>
    </row>
    <row r="78" spans="1:8" ht="15" customHeight="1" x14ac:dyDescent="0.25">
      <c r="A78" s="402" t="str">
        <f>'02 LISTA CONTROLLO E RAPPORTO'!A77</f>
        <v/>
      </c>
      <c r="B78" s="219"/>
      <c r="C78" s="835" t="str">
        <f>'02 LISTA CONTROLLO E RAPPORTO'!C77</f>
        <v>-        giri d’ispezione secondo le necessità,</v>
      </c>
      <c r="D78" s="836"/>
      <c r="E78" s="836"/>
      <c r="F78" s="836"/>
      <c r="G78" s="837"/>
      <c r="H78" s="324">
        <v>77</v>
      </c>
    </row>
    <row r="79" spans="1:8" ht="15" customHeight="1" x14ac:dyDescent="0.25">
      <c r="A79" s="402" t="str">
        <f>'02 LISTA CONTROLLO E RAPPORTO'!A78</f>
        <v/>
      </c>
      <c r="B79" s="219"/>
      <c r="C79" s="835" t="str">
        <f>'02 LISTA CONTROLLO E RAPPORTO'!C78</f>
        <v>-        intervento di PICCOLA manutenzione secondo le necessità e</v>
      </c>
      <c r="D79" s="836"/>
      <c r="E79" s="836"/>
      <c r="F79" s="836"/>
      <c r="G79" s="837"/>
      <c r="H79" s="324">
        <v>78</v>
      </c>
    </row>
    <row r="80" spans="1:8" ht="15" customHeight="1" thickBot="1" x14ac:dyDescent="0.3">
      <c r="A80" s="403" t="str">
        <f>'02 LISTA CONTROLLO E RAPPORTO'!A79</f>
        <v/>
      </c>
      <c r="B80" s="222"/>
      <c r="C80" s="857" t="str">
        <f>'02 LISTA CONTROLLO E RAPPORTO'!C79</f>
        <v>-        1 intervento di GRANDE manutenzione.</v>
      </c>
      <c r="D80" s="858"/>
      <c r="E80" s="858"/>
      <c r="F80" s="858"/>
      <c r="G80" s="859"/>
      <c r="H80" s="324">
        <v>79</v>
      </c>
    </row>
    <row r="81" spans="1:8" ht="15" customHeight="1" thickBot="1" x14ac:dyDescent="0.3">
      <c r="A81" s="395" t="str">
        <f>'02 LISTA CONTROLLO E RAPPORTO'!A80</f>
        <v/>
      </c>
      <c r="B81" s="203">
        <v>1202</v>
      </c>
      <c r="C81" s="144" t="str">
        <f>'02 LISTA CONTROLLO E RAPPORTO'!C80</f>
        <v>Personale tecnico</v>
      </c>
      <c r="D81" s="396"/>
      <c r="E81" s="855"/>
      <c r="F81" s="855"/>
      <c r="G81" s="856"/>
      <c r="H81" s="324">
        <v>80</v>
      </c>
    </row>
    <row r="82" spans="1:8" ht="29.45" customHeight="1" x14ac:dyDescent="0.25">
      <c r="A82" s="397" t="str">
        <f>'02 LISTA CONTROLLO E RAPPORTO'!A81</f>
        <v/>
      </c>
      <c r="B82" s="189">
        <v>1202.01</v>
      </c>
      <c r="C82" s="68" t="str">
        <f>'02 LISTA CONTROLLO E RAPPORTO'!C81</f>
        <v>Descrizione del difetto: non è stato designato un responsabile della manutenzione della costruzione di protezione.</v>
      </c>
      <c r="D82" s="398" t="s">
        <v>2073</v>
      </c>
      <c r="E82" s="346" t="s">
        <v>2072</v>
      </c>
      <c r="F82" s="346"/>
      <c r="G82" s="347"/>
      <c r="H82" s="324">
        <v>81</v>
      </c>
    </row>
    <row r="83" spans="1:8" ht="29.45" customHeight="1" x14ac:dyDescent="0.25">
      <c r="A83" s="401" t="str">
        <f>'02 LISTA CONTROLLO E RAPPORTO'!A82</f>
        <v/>
      </c>
      <c r="B83" s="226"/>
      <c r="C83" s="838" t="str">
        <f>'02 LISTA CONTROLLO E RAPPORTO'!C82</f>
        <v>Il proprietario designa un responsabile per l’esecuzione della manutenzione.</v>
      </c>
      <c r="D83" s="839"/>
      <c r="E83" s="839"/>
      <c r="F83" s="839"/>
      <c r="G83" s="840"/>
      <c r="H83" s="324">
        <v>82</v>
      </c>
    </row>
    <row r="84" spans="1:8" ht="29.45" customHeight="1" x14ac:dyDescent="0.25">
      <c r="A84" s="402" t="str">
        <f>'02 LISTA CONTROLLO E RAPPORTO'!A83</f>
        <v/>
      </c>
      <c r="B84" s="219"/>
      <c r="C84" s="838" t="str">
        <f>'02 LISTA CONTROLLO E RAPPORTO'!C83</f>
        <v>Il responsabile deve avere a sua disposizione un team che esegue i lavori di manutenzione secondo le ITM.</v>
      </c>
      <c r="D84" s="839"/>
      <c r="E84" s="839"/>
      <c r="F84" s="839"/>
      <c r="G84" s="840"/>
      <c r="H84" s="324">
        <v>83</v>
      </c>
    </row>
    <row r="85" spans="1:8" ht="15" customHeight="1" x14ac:dyDescent="0.25">
      <c r="A85" s="402" t="str">
        <f>'02 LISTA CONTROLLO E RAPPORTO'!A84</f>
        <v/>
      </c>
      <c r="B85" s="219"/>
      <c r="C85" s="838" t="str">
        <f>'02 LISTA CONTROLLO E RAPPORTO'!C84</f>
        <v>Questo team può essere composto ad esempio da:</v>
      </c>
      <c r="D85" s="839"/>
      <c r="E85" s="839"/>
      <c r="F85" s="839"/>
      <c r="G85" s="840"/>
      <c r="H85" s="324">
        <v>84</v>
      </c>
    </row>
    <row r="86" spans="1:8" ht="15" customHeight="1" x14ac:dyDescent="0.25">
      <c r="A86" s="402" t="str">
        <f>'02 LISTA CONTROLLO E RAPPORTO'!A85</f>
        <v/>
      </c>
      <c r="B86" s="219"/>
      <c r="C86" s="835" t="str">
        <f>'02 LISTA CONTROLLO E RAPPORTO'!C85</f>
        <v>-        sorveglianti d’impianto della protezione civile,</v>
      </c>
      <c r="D86" s="836"/>
      <c r="E86" s="836"/>
      <c r="F86" s="836"/>
      <c r="G86" s="837"/>
      <c r="H86" s="324">
        <v>85</v>
      </c>
    </row>
    <row r="87" spans="1:8" ht="15" customHeight="1" x14ac:dyDescent="0.25">
      <c r="A87" s="402" t="str">
        <f>'02 LISTA CONTROLLO E RAPPORTO'!A86</f>
        <v/>
      </c>
      <c r="B87" s="219"/>
      <c r="C87" s="835" t="str">
        <f>'02 LISTA CONTROLLO E RAPPORTO'!C86</f>
        <v>-        impiegati comunali,</v>
      </c>
      <c r="D87" s="836"/>
      <c r="E87" s="836"/>
      <c r="F87" s="836"/>
      <c r="G87" s="837"/>
      <c r="H87" s="324">
        <v>86</v>
      </c>
    </row>
    <row r="88" spans="1:8" ht="15" customHeight="1" x14ac:dyDescent="0.25">
      <c r="A88" s="402" t="str">
        <f>'02 LISTA CONTROLLO E RAPPORTO'!A87</f>
        <v/>
      </c>
      <c r="B88" s="219"/>
      <c r="C88" s="835" t="str">
        <f>'02 LISTA CONTROLLO E RAPPORTO'!C87</f>
        <v>-        servizio tecnico degli ospedali,</v>
      </c>
      <c r="D88" s="836"/>
      <c r="E88" s="836"/>
      <c r="F88" s="836"/>
      <c r="G88" s="837"/>
      <c r="H88" s="324">
        <v>87</v>
      </c>
    </row>
    <row r="89" spans="1:8" ht="15" customHeight="1" x14ac:dyDescent="0.25">
      <c r="A89" s="402" t="str">
        <f>'02 LISTA CONTROLLO E RAPPORTO'!A88</f>
        <v/>
      </c>
      <c r="B89" s="219"/>
      <c r="C89" s="835" t="str">
        <f>'02 LISTA CONTROLLO E RAPPORTO'!C88</f>
        <v>-        specialisti,</v>
      </c>
      <c r="D89" s="836"/>
      <c r="E89" s="836"/>
      <c r="F89" s="836"/>
      <c r="G89" s="837"/>
      <c r="H89" s="324">
        <v>88</v>
      </c>
    </row>
    <row r="90" spans="1:8" ht="15" customHeight="1" x14ac:dyDescent="0.25">
      <c r="A90" s="402" t="str">
        <f>'02 LISTA CONTROLLO E RAPPORTO'!A89</f>
        <v/>
      </c>
      <c r="B90" s="219"/>
      <c r="C90" s="835" t="str">
        <f>'02 LISTA CONTROLLO E RAPPORTO'!C89</f>
        <v>-        ditte specializzate e</v>
      </c>
      <c r="D90" s="836"/>
      <c r="E90" s="836"/>
      <c r="F90" s="836"/>
      <c r="G90" s="837"/>
      <c r="H90" s="324">
        <v>89</v>
      </c>
    </row>
    <row r="91" spans="1:8" ht="15" customHeight="1" x14ac:dyDescent="0.25">
      <c r="A91" s="402" t="str">
        <f>'02 LISTA CONTROLLO E RAPPORTO'!A90</f>
        <v/>
      </c>
      <c r="B91" s="219"/>
      <c r="C91" s="835" t="str">
        <f>'02 LISTA CONTROLLO E RAPPORTO'!C90</f>
        <v>-        custodi.</v>
      </c>
      <c r="D91" s="836"/>
      <c r="E91" s="836"/>
      <c r="F91" s="836"/>
      <c r="G91" s="837"/>
      <c r="H91" s="324">
        <v>90</v>
      </c>
    </row>
    <row r="92" spans="1:8" ht="30.6" customHeight="1" x14ac:dyDescent="0.25">
      <c r="A92" s="403" t="str">
        <f>'02 LISTA CONTROLLO E RAPPORTO'!A91</f>
        <v/>
      </c>
      <c r="B92" s="222"/>
      <c r="C92" s="838" t="str">
        <f>'02 LISTA CONTROLLO E RAPPORTO'!C91</f>
        <v>Per ragioni di sicurezza, durante la «PICCOLA» e «GRANDE» manutenzione devono sempre essere presenti almeno due persone (vedi anche lista di controllo 67023.i della SUVA: «Persone tenute a lavorare da sole»).</v>
      </c>
      <c r="D92" s="839"/>
      <c r="E92" s="839"/>
      <c r="F92" s="839"/>
      <c r="G92" s="840"/>
      <c r="H92" s="324">
        <v>91</v>
      </c>
    </row>
    <row r="93" spans="1:8" ht="29.45" customHeight="1" x14ac:dyDescent="0.25">
      <c r="A93" s="439" t="str">
        <f>'02 LISTA CONTROLLO E RAPPORTO'!A92</f>
        <v/>
      </c>
      <c r="B93" s="61">
        <v>1202.02</v>
      </c>
      <c r="C93" s="12" t="str">
        <f>'02 LISTA CONTROLLO E RAPPORTO'!C92</f>
        <v>Descrizione del difetto: la persona responsabile non conosce la procedura di manutenzione.</v>
      </c>
      <c r="D93" s="440" t="s">
        <v>2073</v>
      </c>
      <c r="E93" s="346" t="s">
        <v>2072</v>
      </c>
      <c r="F93" s="346"/>
      <c r="G93" s="347"/>
      <c r="H93" s="324">
        <v>92</v>
      </c>
    </row>
    <row r="94" spans="1:8" ht="16.350000000000001" customHeight="1" x14ac:dyDescent="0.25">
      <c r="A94" s="399" t="str">
        <f>'02 LISTA CONTROLLO E RAPPORTO'!A93</f>
        <v/>
      </c>
      <c r="B94" s="400"/>
      <c r="C94" s="829" t="str">
        <f>'02 LISTA CONTROLLO E RAPPORTO'!C93</f>
        <v>La manutenzione della costruzione di protezione si basa sulle liste di manutenzione (LM) e sulle ITM 2000.</v>
      </c>
      <c r="D94" s="830"/>
      <c r="E94" s="830"/>
      <c r="F94" s="830"/>
      <c r="G94" s="831"/>
      <c r="H94" s="324">
        <v>93</v>
      </c>
    </row>
    <row r="95" spans="1:8" ht="43.7" customHeight="1" x14ac:dyDescent="0.25">
      <c r="A95" s="439" t="str">
        <f>'02 LISTA CONTROLLO E RAPPORTO'!A94</f>
        <v/>
      </c>
      <c r="B95" s="61">
        <v>1202.03</v>
      </c>
      <c r="C95" s="12" t="str">
        <f>'02 LISTA CONTROLLO E RAPPORTO'!C94</f>
        <v>Descrizione del difetto: non è possibile garantire la manutenzione o la prontezza d’esercizio tecnica della costruzione di protezione con il personale tecnico disponibile.</v>
      </c>
      <c r="D95" s="440" t="s">
        <v>2073</v>
      </c>
      <c r="E95" s="346" t="s">
        <v>2072</v>
      </c>
      <c r="F95" s="346"/>
      <c r="G95" s="347"/>
      <c r="H95" s="324">
        <v>94</v>
      </c>
    </row>
    <row r="96" spans="1:8" ht="45" customHeight="1" x14ac:dyDescent="0.25">
      <c r="A96" s="401" t="str">
        <f>'02 LISTA CONTROLLO E RAPPORTO'!A95</f>
        <v/>
      </c>
      <c r="B96" s="226"/>
      <c r="C96" s="838"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6" s="839"/>
      <c r="E96" s="839"/>
      <c r="F96" s="839"/>
      <c r="G96" s="840"/>
      <c r="H96" s="324">
        <v>95</v>
      </c>
    </row>
    <row r="97" spans="1:8" ht="15" customHeight="1" x14ac:dyDescent="0.25">
      <c r="A97" s="402" t="str">
        <f>'02 LISTA CONTROLLO E RAPPORTO'!A96</f>
        <v/>
      </c>
      <c r="B97" s="219"/>
      <c r="C97" s="835" t="str">
        <f>'02 LISTA CONTROLLO E RAPPORTO'!C96</f>
        <v>-        1 responsabile della manutenzione della costruzione di protezione e</v>
      </c>
      <c r="D97" s="836"/>
      <c r="E97" s="836"/>
      <c r="F97" s="836"/>
      <c r="G97" s="837"/>
      <c r="H97" s="324">
        <v>96</v>
      </c>
    </row>
    <row r="98" spans="1:8" ht="16.7" customHeight="1" x14ac:dyDescent="0.25">
      <c r="A98" s="402" t="str">
        <f>'02 LISTA CONTROLLO E RAPPORTO'!A97</f>
        <v/>
      </c>
      <c r="B98" s="219"/>
      <c r="C98" s="835" t="str">
        <f>'02 LISTA CONTROLLO E RAPPORTO'!C97</f>
        <v>-        1-3 specialisti dei settori impianti elettrici / ventilazione / impianti sanitari / meccanica.</v>
      </c>
      <c r="D98" s="836"/>
      <c r="E98" s="836"/>
      <c r="F98" s="836"/>
      <c r="G98" s="837"/>
      <c r="H98" s="324">
        <v>97</v>
      </c>
    </row>
    <row r="99" spans="1:8" ht="16.350000000000001" customHeight="1" thickBot="1" x14ac:dyDescent="0.3">
      <c r="A99" s="403" t="str">
        <f>'02 LISTA CONTROLLO E RAPPORTO'!A98</f>
        <v/>
      </c>
      <c r="B99" s="222"/>
      <c r="C99" s="852" t="str">
        <f>'02 LISTA CONTROLLO E RAPPORTO'!C98</f>
        <v>Si deve reclutare, formare e impiegare regolarmente personale tecnico.</v>
      </c>
      <c r="D99" s="853"/>
      <c r="E99" s="853"/>
      <c r="F99" s="853"/>
      <c r="G99" s="854"/>
      <c r="H99" s="324">
        <v>98</v>
      </c>
    </row>
    <row r="100" spans="1:8" ht="15" customHeight="1" thickBot="1" x14ac:dyDescent="0.3">
      <c r="A100" s="395" t="str">
        <f>'02 LISTA CONTROLLO E RAPPORTO'!A99</f>
        <v/>
      </c>
      <c r="B100" s="203">
        <v>1203</v>
      </c>
      <c r="C100" s="144" t="str">
        <f>'02 LISTA CONTROLLO E RAPPORTO'!C99</f>
        <v>Attrezzatura e materiale per la manutenzione</v>
      </c>
      <c r="D100" s="396"/>
      <c r="E100" s="855"/>
      <c r="F100" s="855"/>
      <c r="G100" s="856"/>
      <c r="H100" s="324">
        <v>99</v>
      </c>
    </row>
    <row r="101" spans="1:8" ht="29.45" customHeight="1" x14ac:dyDescent="0.25">
      <c r="A101" s="404" t="str">
        <f>'02 LISTA CONTROLLO E RAPPORTO'!A100</f>
        <v/>
      </c>
      <c r="B101" s="186">
        <v>1203.01</v>
      </c>
      <c r="C101" s="66" t="str">
        <f>'02 LISTA CONTROLLO E RAPPORTO'!C100</f>
        <v>Descrizione del difetto: il personale tecnico non dispone dell’attrezzatura necessaria per il controllo periodico.</v>
      </c>
      <c r="D101" s="405" t="s">
        <v>0</v>
      </c>
      <c r="E101" s="340" t="s">
        <v>2072</v>
      </c>
      <c r="F101" s="340"/>
      <c r="G101" s="341"/>
      <c r="H101" s="324">
        <v>100</v>
      </c>
    </row>
    <row r="102" spans="1:8" ht="29.45" customHeight="1" x14ac:dyDescent="0.25">
      <c r="A102" s="401" t="str">
        <f>'02 LISTA CONTROLLO E RAPPORTO'!A101</f>
        <v/>
      </c>
      <c r="B102" s="226"/>
      <c r="C102" s="838" t="str">
        <f>'02 LISTA CONTROLLO E RAPPORTO'!C101</f>
        <v xml:space="preserve">Per poter eseguire la manutenzione periodica, il personale tecnico deve disporre dell’attrezzatura e del materiale necessari, che comprendono: </v>
      </c>
      <c r="D102" s="839"/>
      <c r="E102" s="839"/>
      <c r="F102" s="839"/>
      <c r="G102" s="840"/>
      <c r="H102" s="324">
        <v>101</v>
      </c>
    </row>
    <row r="103" spans="1:8" ht="17.45" customHeight="1" x14ac:dyDescent="0.25">
      <c r="A103" s="402" t="str">
        <f>'02 LISTA CONTROLLO E RAPPORTO'!A102</f>
        <v/>
      </c>
      <c r="B103" s="219"/>
      <c r="C103" s="835" t="str">
        <f>'02 LISTA CONTROLLO E RAPPORTO'!C102</f>
        <v>-        banco di lavoro e carrello con attrezzi (forniti dall’UFPP) negli impianti di protezione,</v>
      </c>
      <c r="D103" s="836"/>
      <c r="E103" s="836"/>
      <c r="F103" s="836"/>
      <c r="G103" s="837"/>
      <c r="H103" s="324">
        <v>102</v>
      </c>
    </row>
    <row r="104" spans="1:8" x14ac:dyDescent="0.25">
      <c r="A104" s="402" t="str">
        <f>'02 LISTA CONTROLLO E RAPPORTO'!A103</f>
        <v/>
      </c>
      <c r="B104" s="219"/>
      <c r="C104" s="835" t="str">
        <f>'02 LISTA CONTROLLO E RAPPORTO'!C103</f>
        <v>-        semplice set di attrezzi (acquistato dai proprietari) nei rifugi,</v>
      </c>
      <c r="D104" s="836"/>
      <c r="E104" s="836"/>
      <c r="F104" s="836"/>
      <c r="G104" s="837"/>
      <c r="H104" s="324">
        <v>103</v>
      </c>
    </row>
    <row r="105" spans="1:8" ht="15" customHeight="1" x14ac:dyDescent="0.25">
      <c r="A105" s="402" t="str">
        <f>'02 LISTA CONTROLLO E RAPPORTO'!A104</f>
        <v/>
      </c>
      <c r="B105" s="219"/>
      <c r="C105" s="835" t="str">
        <f>'02 LISTA CONTROLLO E RAPPORTO'!C104</f>
        <v>-        prodotti di manutenzione e lubrificanti e</v>
      </c>
      <c r="D105" s="836"/>
      <c r="E105" s="836"/>
      <c r="F105" s="836"/>
      <c r="G105" s="837"/>
      <c r="H105" s="324">
        <v>104</v>
      </c>
    </row>
    <row r="106" spans="1:8" ht="15" customHeight="1" x14ac:dyDescent="0.25">
      <c r="A106" s="402" t="str">
        <f>'02 LISTA CONTROLLO E RAPPORTO'!A105</f>
        <v/>
      </c>
      <c r="B106" s="219"/>
      <c r="C106" s="835" t="str">
        <f>'02 LISTA CONTROLLO E RAPPORTO'!C105</f>
        <v>-        apparecchi e prodotti di pulizia.</v>
      </c>
      <c r="D106" s="836"/>
      <c r="E106" s="836"/>
      <c r="F106" s="836"/>
      <c r="G106" s="837"/>
      <c r="H106" s="324">
        <v>105</v>
      </c>
    </row>
    <row r="107" spans="1:8" ht="29.45" customHeight="1" thickBot="1" x14ac:dyDescent="0.3">
      <c r="A107" s="403" t="str">
        <f>'02 LISTA CONTROLLO E RAPPORTO'!A106</f>
        <v/>
      </c>
      <c r="B107" s="222"/>
      <c r="C107" s="852" t="str">
        <f>'02 LISTA CONTROLLO E RAPPORTO'!C106</f>
        <v>Gli apparecchi, gli attrezzi e il materiale mancanti devono essere procurati o messi a disposizione del personale tecnico</v>
      </c>
      <c r="D107" s="853"/>
      <c r="E107" s="853"/>
      <c r="F107" s="853"/>
      <c r="G107" s="854"/>
      <c r="H107" s="324">
        <v>106</v>
      </c>
    </row>
    <row r="108" spans="1:8" ht="15" customHeight="1" thickBot="1" x14ac:dyDescent="0.3">
      <c r="A108" s="389" t="str">
        <f>'02 LISTA CONTROLLO E RAPPORTO'!A107</f>
        <v/>
      </c>
      <c r="B108" s="390">
        <v>1300</v>
      </c>
      <c r="C108" s="408" t="str">
        <f>'02 LISTA CONTROLLO E RAPPORTO'!C107</f>
        <v>Documentazione</v>
      </c>
      <c r="D108" s="409"/>
      <c r="E108" s="410"/>
      <c r="F108" s="410"/>
      <c r="G108" s="411"/>
      <c r="H108" s="324">
        <v>107</v>
      </c>
    </row>
    <row r="109" spans="1:8" ht="15" customHeight="1" thickBot="1" x14ac:dyDescent="0.3">
      <c r="A109" s="395" t="str">
        <f>'02 LISTA CONTROLLO E RAPPORTO'!A108</f>
        <v/>
      </c>
      <c r="B109" s="203">
        <v>1301</v>
      </c>
      <c r="C109" s="144" t="str">
        <f>'02 LISTA CONTROLLO E RAPPORTO'!C108</f>
        <v>Documenti amministrativi</v>
      </c>
      <c r="D109" s="396"/>
      <c r="E109" s="855"/>
      <c r="F109" s="855"/>
      <c r="G109" s="856"/>
      <c r="H109" s="324">
        <v>108</v>
      </c>
    </row>
    <row r="110" spans="1:8" ht="29.45" customHeight="1" x14ac:dyDescent="0.25">
      <c r="A110" s="404" t="str">
        <f>'02 LISTA CONTROLLO E RAPPORTO'!A109</f>
        <v/>
      </c>
      <c r="B110" s="186">
        <v>1301.01</v>
      </c>
      <c r="C110" s="66" t="str">
        <f>'02 LISTA CONTROLLO E RAPPORTO'!C109</f>
        <v>Descrizione del difetto: manca un mansionario per le persone responsabili della manutenzione.</v>
      </c>
      <c r="D110" s="405" t="s">
        <v>0</v>
      </c>
      <c r="E110" s="340" t="s">
        <v>2072</v>
      </c>
      <c r="F110" s="340"/>
      <c r="G110" s="341"/>
      <c r="H110" s="324">
        <v>109</v>
      </c>
    </row>
    <row r="111" spans="1:8" ht="60.6" customHeight="1" thickBot="1" x14ac:dyDescent="0.3">
      <c r="A111" s="399" t="str">
        <f>'02 LISTA CONTROLLO E RAPPORTO'!A110</f>
        <v/>
      </c>
      <c r="B111" s="400"/>
      <c r="C111" s="821"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1" s="822"/>
      <c r="E111" s="822"/>
      <c r="F111" s="822"/>
      <c r="G111" s="823"/>
      <c r="H111" s="324">
        <v>110</v>
      </c>
    </row>
    <row r="112" spans="1:8" ht="15" customHeight="1" thickBot="1" x14ac:dyDescent="0.3">
      <c r="A112" s="395" t="str">
        <f>'02 LISTA CONTROLLO E RAPPORTO'!A111</f>
        <v/>
      </c>
      <c r="B112" s="203">
        <v>1302</v>
      </c>
      <c r="C112" s="144" t="str">
        <f>'02 LISTA CONTROLLO E RAPPORTO'!C111</f>
        <v>Documenti tecnici</v>
      </c>
      <c r="D112" s="396"/>
      <c r="E112" s="826"/>
      <c r="F112" s="827"/>
      <c r="G112" s="828"/>
      <c r="H112" s="324">
        <v>111</v>
      </c>
    </row>
    <row r="113" spans="1:8" ht="29.45" customHeight="1" x14ac:dyDescent="0.25">
      <c r="A113" s="397" t="str">
        <f>'02 LISTA CONTROLLO E RAPPORTO'!A112</f>
        <v/>
      </c>
      <c r="B113" s="189">
        <v>1302.01</v>
      </c>
      <c r="C113" s="68" t="str">
        <f>'02 LISTA CONTROLLO E RAPPORTO'!C112</f>
        <v>Descrizione del difetto: manca una lista di manutenzione (LM) specifica per la costruzione di protezione.</v>
      </c>
      <c r="D113" s="398" t="s">
        <v>2073</v>
      </c>
      <c r="E113" s="346" t="s">
        <v>2072</v>
      </c>
      <c r="F113" s="346"/>
      <c r="G113" s="347"/>
      <c r="H113" s="324">
        <v>112</v>
      </c>
    </row>
    <row r="114" spans="1:8" ht="45" customHeight="1" x14ac:dyDescent="0.25">
      <c r="A114" s="399" t="str">
        <f>'02 LISTA CONTROLLO E RAPPORTO'!A113</f>
        <v/>
      </c>
      <c r="B114" s="400"/>
      <c r="C114" s="829"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4" s="830"/>
      <c r="E114" s="830"/>
      <c r="F114" s="830"/>
      <c r="G114" s="831"/>
      <c r="H114" s="324">
        <v>113</v>
      </c>
    </row>
    <row r="115" spans="1:8" ht="29.45" customHeight="1" x14ac:dyDescent="0.25">
      <c r="A115" s="439" t="str">
        <f>'02 LISTA CONTROLLO E RAPPORTO'!A114</f>
        <v/>
      </c>
      <c r="B115" s="61">
        <v>1302.02</v>
      </c>
      <c r="C115" s="12" t="str">
        <f>'02 LISTA CONTROLLO E RAPPORTO'!C114</f>
        <v>Descrizione del difetto: manca una lista di controllo per il ripristino della prontezza operativa normale (PON).</v>
      </c>
      <c r="D115" s="440" t="s">
        <v>2073</v>
      </c>
      <c r="E115" s="346" t="s">
        <v>2072</v>
      </c>
      <c r="F115" s="346"/>
      <c r="G115" s="347"/>
      <c r="H115" s="324">
        <v>114</v>
      </c>
    </row>
    <row r="116" spans="1:8" ht="28.7" customHeight="1" x14ac:dyDescent="0.25">
      <c r="A116" s="401" t="str">
        <f>'02 LISTA CONTROLLO E RAPPORTO'!A115</f>
        <v/>
      </c>
      <c r="B116" s="226"/>
      <c r="C116" s="829" t="str">
        <f>'02 LISTA CONTROLLO E RAPPORTO'!C115</f>
        <v>La lista di controllo per la rimessa in prontezza operativa normale («Rimessa in PON») manca e dev’essere allestita.</v>
      </c>
      <c r="D116" s="830"/>
      <c r="E116" s="830"/>
      <c r="F116" s="830"/>
      <c r="G116" s="831"/>
      <c r="H116" s="324">
        <v>115</v>
      </c>
    </row>
    <row r="117" spans="1:8" ht="29.45" customHeight="1" x14ac:dyDescent="0.25">
      <c r="A117" s="403" t="str">
        <f>'02 LISTA CONTROLLO E RAPPORTO'!A116</f>
        <v/>
      </c>
      <c r="B117" s="222"/>
      <c r="C117" s="829" t="str">
        <f>'02 LISTA CONTROLLO E RAPPORTO'!C116</f>
        <v>La rimessa in PON è descritta nella lista di controllo «Messa in POR» secondo le direttive POR, parte 2. È fondamentalmente il procedimento inverso della messa in POR.</v>
      </c>
      <c r="D117" s="830"/>
      <c r="E117" s="830"/>
      <c r="F117" s="830"/>
      <c r="G117" s="831"/>
      <c r="H117" s="324">
        <v>116</v>
      </c>
    </row>
    <row r="118" spans="1:8" ht="29.45" customHeight="1" x14ac:dyDescent="0.25">
      <c r="A118" s="406" t="str">
        <f>'02 LISTA CONTROLLO E RAPPORTO'!A117</f>
        <v/>
      </c>
      <c r="B118" s="187">
        <v>1302.03</v>
      </c>
      <c r="C118" s="58" t="str">
        <f>'02 LISTA CONTROLLO E RAPPORTO'!C117</f>
        <v>Descrizione del difetto: manca un registro dell’opera specifico per la costruzione di protezione (quaderno di controllo).</v>
      </c>
      <c r="D118" s="407" t="s">
        <v>0</v>
      </c>
      <c r="E118" s="340" t="s">
        <v>2072</v>
      </c>
      <c r="F118" s="340"/>
      <c r="G118" s="341"/>
      <c r="H118" s="324">
        <v>117</v>
      </c>
    </row>
    <row r="119" spans="1:8" ht="45" customHeight="1" x14ac:dyDescent="0.25">
      <c r="A119" s="401" t="str">
        <f>'02 LISTA CONTROLLO E RAPPORTO'!A118</f>
        <v/>
      </c>
      <c r="B119" s="226"/>
      <c r="C119" s="829"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9" s="830"/>
      <c r="E119" s="830"/>
      <c r="F119" s="830"/>
      <c r="G119" s="831"/>
      <c r="H119" s="324">
        <v>118</v>
      </c>
    </row>
    <row r="120" spans="1:8" ht="29.45" customHeight="1" x14ac:dyDescent="0.25">
      <c r="A120" s="403" t="str">
        <f>'02 LISTA CONTROLLO E RAPPORTO'!A119</f>
        <v/>
      </c>
      <c r="B120" s="222"/>
      <c r="C120" s="829" t="str">
        <f>'02 LISTA CONTROLLO E RAPPORTO'!C119</f>
        <v>Vedi esempio: pagine 2-15 delle ITM 2000 per impianti di protezione completi o pagina 1.105 delle ITM 1980 per impianti di protezione rimodernabili.</v>
      </c>
      <c r="D120" s="830"/>
      <c r="E120" s="830"/>
      <c r="F120" s="830"/>
      <c r="G120" s="831"/>
      <c r="H120" s="324">
        <v>119</v>
      </c>
    </row>
    <row r="121" spans="1:8" ht="29.45" customHeight="1" x14ac:dyDescent="0.25">
      <c r="A121" s="406" t="str">
        <f>'02 LISTA CONTROLLO E RAPPORTO'!A120</f>
        <v/>
      </c>
      <c r="B121" s="187">
        <v>1302.04</v>
      </c>
      <c r="C121" s="58" t="str">
        <f>'02 LISTA CONTROLLO E RAPPORTO'!C120</f>
        <v>Descrizione del difetto: manca una lista dei pezzi di ricambio specifica per la costruzione di protezione.</v>
      </c>
      <c r="D121" s="407" t="s">
        <v>0</v>
      </c>
      <c r="E121" s="340" t="s">
        <v>2072</v>
      </c>
      <c r="F121" s="340"/>
      <c r="G121" s="341"/>
      <c r="H121" s="324">
        <v>120</v>
      </c>
    </row>
    <row r="122" spans="1:8" ht="45" customHeight="1" x14ac:dyDescent="0.25">
      <c r="A122" s="401" t="str">
        <f>'02 LISTA CONTROLLO E RAPPORTO'!A121</f>
        <v/>
      </c>
      <c r="B122" s="226"/>
      <c r="C122" s="829"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2" s="830"/>
      <c r="E122" s="830"/>
      <c r="F122" s="830"/>
      <c r="G122" s="831"/>
      <c r="H122" s="324">
        <v>121</v>
      </c>
    </row>
    <row r="123" spans="1:8" ht="58.35" customHeight="1" x14ac:dyDescent="0.25">
      <c r="A123" s="402" t="str">
        <f>'02 LISTA CONTROLLO E RAPPORTO'!A122</f>
        <v/>
      </c>
      <c r="B123" s="219"/>
      <c r="C123" s="829"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3" s="830"/>
      <c r="E123" s="830"/>
      <c r="F123" s="830"/>
      <c r="G123" s="831"/>
      <c r="H123" s="324">
        <v>122</v>
      </c>
    </row>
    <row r="124" spans="1:8" ht="15" customHeight="1" x14ac:dyDescent="0.25">
      <c r="A124" s="403" t="str">
        <f>'02 LISTA CONTROLLO E RAPPORTO'!A123</f>
        <v/>
      </c>
      <c r="B124" s="222"/>
      <c r="C124" s="829" t="str">
        <f>'02 LISTA CONTROLLO E RAPPORTO'!C123</f>
        <v>Vedi esempio: ITM 2000 pagine 14-21 segg.</v>
      </c>
      <c r="D124" s="830"/>
      <c r="E124" s="830"/>
      <c r="F124" s="830"/>
      <c r="G124" s="831"/>
      <c r="H124" s="324">
        <v>123</v>
      </c>
    </row>
    <row r="125" spans="1:8" ht="29.45" customHeight="1" x14ac:dyDescent="0.25">
      <c r="A125" s="439" t="str">
        <f>'02 LISTA CONTROLLO E RAPPORTO'!A124</f>
        <v/>
      </c>
      <c r="B125" s="61">
        <v>1302.05</v>
      </c>
      <c r="C125" s="12" t="str">
        <f>'02 LISTA CONTROLLO E RAPPORTO'!C124</f>
        <v>Descrizione del difetto: manca una lista di controllo secondo le «Istruzioni POR parte 2» («Messa in POR»).</v>
      </c>
      <c r="D125" s="440" t="s">
        <v>2073</v>
      </c>
      <c r="E125" s="346" t="s">
        <v>2072</v>
      </c>
      <c r="F125" s="346"/>
      <c r="G125" s="347"/>
      <c r="H125" s="324">
        <v>124</v>
      </c>
    </row>
    <row r="126" spans="1:8" ht="61.35" customHeight="1" x14ac:dyDescent="0.25">
      <c r="A126" s="399" t="str">
        <f>'02 LISTA CONTROLLO E RAPPORTO'!A125</f>
        <v/>
      </c>
      <c r="B126" s="400"/>
      <c r="C126" s="829"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6" s="830"/>
      <c r="E126" s="830"/>
      <c r="F126" s="830"/>
      <c r="G126" s="831"/>
      <c r="H126" s="324">
        <v>125</v>
      </c>
    </row>
    <row r="127" spans="1:8" ht="29.45" customHeight="1" x14ac:dyDescent="0.25">
      <c r="A127" s="406" t="str">
        <f>'02 LISTA CONTROLLO E RAPPORTO'!A126</f>
        <v/>
      </c>
      <c r="B127" s="187">
        <v>1302.06</v>
      </c>
      <c r="C127" s="58" t="str">
        <f>'02 LISTA CONTROLLO E RAPPORTO'!C126</f>
        <v>Descrizione del difetto: per gli impianti di protezione completi mancano le «Istruzioni tecniche per la manutenzione 2000 (ITM 2000)».</v>
      </c>
      <c r="D127" s="407" t="s">
        <v>0</v>
      </c>
      <c r="E127" s="340" t="s">
        <v>2072</v>
      </c>
      <c r="F127" s="340"/>
      <c r="G127" s="341"/>
      <c r="H127" s="324">
        <v>126</v>
      </c>
    </row>
    <row r="128" spans="1:8" ht="30.6" customHeight="1" x14ac:dyDescent="0.25">
      <c r="A128" s="399" t="str">
        <f>'02 LISTA CONTROLLO E RAPPORTO'!A127</f>
        <v/>
      </c>
      <c r="B128" s="400"/>
      <c r="C128" s="829" t="str">
        <f>'02 LISTA CONTROLLO E RAPPORTO'!C127</f>
        <v>Per garantire una manutenzione a regola d’arte della costruzione di protezione, una copia delle ITM 2000 dev’essere disponibile sul posto.</v>
      </c>
      <c r="D128" s="830"/>
      <c r="E128" s="830"/>
      <c r="F128" s="830"/>
      <c r="G128" s="831"/>
      <c r="H128" s="324">
        <v>127</v>
      </c>
    </row>
    <row r="129" spans="1:8" ht="43.7" customHeight="1" x14ac:dyDescent="0.25">
      <c r="A129" s="406" t="str">
        <f>'02 LISTA CONTROLLO E RAPPORTO'!A128</f>
        <v/>
      </c>
      <c r="B129" s="187">
        <v>1302.07</v>
      </c>
      <c r="C129" s="58" t="str">
        <f>'02 LISTA CONTROLLO E RAPPORTO'!C128</f>
        <v>Descrizione del difetto: per gli impianti di protezione rimodernabili mancano le «Istruzioni tecniche dell’UFPC per la manutenzione degli impianti della protezione civile (ITM 1980)».</v>
      </c>
      <c r="D129" s="407" t="s">
        <v>0</v>
      </c>
      <c r="E129" s="340" t="s">
        <v>2072</v>
      </c>
      <c r="F129" s="340"/>
      <c r="G129" s="341"/>
      <c r="H129" s="324">
        <v>128</v>
      </c>
    </row>
    <row r="130" spans="1:8" ht="30" customHeight="1" thickBot="1" x14ac:dyDescent="0.3">
      <c r="A130" s="399" t="str">
        <f>'02 LISTA CONTROLLO E RAPPORTO'!A129</f>
        <v/>
      </c>
      <c r="B130" s="400"/>
      <c r="C130" s="821" t="str">
        <f>'02 LISTA CONTROLLO E RAPPORTO'!C129</f>
        <v>Per garantire una manutenzione a regola d’arte dell’impianto di protezione, una copia delle ITM 1980 dev’essere disponibile sul posto.</v>
      </c>
      <c r="D130" s="822"/>
      <c r="E130" s="822"/>
      <c r="F130" s="822"/>
      <c r="G130" s="823"/>
      <c r="H130" s="324">
        <v>129</v>
      </c>
    </row>
    <row r="131" spans="1:8" ht="29.45" customHeight="1" thickBot="1" x14ac:dyDescent="0.3">
      <c r="A131" s="395" t="str">
        <f>'02 LISTA CONTROLLO E RAPPORTO'!A130</f>
        <v/>
      </c>
      <c r="B131" s="203">
        <v>1303</v>
      </c>
      <c r="C131" s="144" t="str">
        <f>'02 LISTA CONTROLLO E RAPPORTO'!C130</f>
        <v>Liste di controllo per ‘l’approntamento e per i guasti di funzionamento degli impianti di protezione e dei rifugi</v>
      </c>
      <c r="D131" s="396"/>
      <c r="E131" s="826"/>
      <c r="F131" s="827"/>
      <c r="G131" s="828"/>
      <c r="H131" s="324">
        <v>130</v>
      </c>
    </row>
    <row r="132" spans="1:8" ht="43.7" customHeight="1" x14ac:dyDescent="0.25">
      <c r="A132" s="404" t="str">
        <f>'02 LISTA CONTROLLO E RAPPORTO'!A131</f>
        <v/>
      </c>
      <c r="B132" s="186">
        <v>1303.01</v>
      </c>
      <c r="C132" s="66" t="str">
        <f>'02 LISTA CONTROLLO E RAPPORTO'!C131</f>
        <v>Descrizione del difetto: manca una lista di controllo specifica alla costruzione di protezione per l’approntamento e la messa in esercizio in caso di conflitto armato.</v>
      </c>
      <c r="D132" s="405" t="s">
        <v>0</v>
      </c>
      <c r="E132" s="340" t="s">
        <v>2072</v>
      </c>
      <c r="F132" s="340"/>
      <c r="G132" s="341"/>
      <c r="H132" s="324">
        <v>131</v>
      </c>
    </row>
    <row r="133" spans="1:8" ht="45" customHeight="1" x14ac:dyDescent="0.25">
      <c r="A133" s="399" t="str">
        <f>'02 LISTA CONTROLLO E RAPPORTO'!A132</f>
        <v/>
      </c>
      <c r="B133" s="400"/>
      <c r="C133" s="829"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3" s="830"/>
      <c r="E133" s="830"/>
      <c r="F133" s="830"/>
      <c r="G133" s="831"/>
      <c r="H133" s="324">
        <v>132</v>
      </c>
    </row>
    <row r="134" spans="1:8" ht="43.7" customHeight="1" x14ac:dyDescent="0.25">
      <c r="A134" s="406" t="str">
        <f>'02 LISTA CONTROLLO E RAPPORTO'!A133</f>
        <v/>
      </c>
      <c r="B134" s="187">
        <v>1303.02</v>
      </c>
      <c r="C134" s="58" t="str">
        <f>'02 LISTA CONTROLLO E RAPPORTO'!C133</f>
        <v>Descrizione del difetto: manca una lista di controllo specifica alla costruzione di protezione per l’approntamento e la messa in esercizio in caso di catastrofe o situazione d’emergenza.</v>
      </c>
      <c r="D134" s="407" t="s">
        <v>0</v>
      </c>
      <c r="E134" s="340" t="s">
        <v>2072</v>
      </c>
      <c r="F134" s="340"/>
      <c r="G134" s="341"/>
      <c r="H134" s="324">
        <v>133</v>
      </c>
    </row>
    <row r="135" spans="1:8" ht="59.45" customHeight="1" x14ac:dyDescent="0.25">
      <c r="A135" s="399" t="str">
        <f>'02 LISTA CONTROLLO E RAPPORTO'!A134</f>
        <v/>
      </c>
      <c r="B135" s="400"/>
      <c r="C135" s="829"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5" s="830"/>
      <c r="E135" s="830"/>
      <c r="F135" s="830"/>
      <c r="G135" s="831"/>
      <c r="H135" s="324">
        <v>134</v>
      </c>
    </row>
    <row r="136" spans="1:8" ht="29.45" customHeight="1" x14ac:dyDescent="0.25">
      <c r="A136" s="406" t="str">
        <f>'02 LISTA CONTROLLO E RAPPORTO'!A135</f>
        <v/>
      </c>
      <c r="B136" s="187">
        <v>1303.03</v>
      </c>
      <c r="C136" s="58" t="str">
        <f>'02 LISTA CONTROLLO E RAPPORTO'!C135</f>
        <v>Descrizione del difetto: mancano le liste di controllo per i guasti di funzionamento secondo il manuale per l’esercizio tecnico.</v>
      </c>
      <c r="D136" s="407" t="s">
        <v>0</v>
      </c>
      <c r="E136" s="340" t="s">
        <v>2072</v>
      </c>
      <c r="F136" s="340"/>
      <c r="G136" s="341"/>
      <c r="H136" s="324">
        <v>135</v>
      </c>
    </row>
    <row r="137" spans="1:8" ht="15" customHeight="1" x14ac:dyDescent="0.25">
      <c r="A137" s="401" t="str">
        <f>'02 LISTA CONTROLLO E RAPPORTO'!A136</f>
        <v/>
      </c>
      <c r="B137" s="226"/>
      <c r="C137" s="838" t="str">
        <f>'02 LISTA CONTROLLO E RAPPORTO'!C136</f>
        <v>Vi rientrano ad esempio (elenco non esaustivo):</v>
      </c>
      <c r="D137" s="839"/>
      <c r="E137" s="839"/>
      <c r="F137" s="839"/>
      <c r="G137" s="840"/>
      <c r="H137" s="324">
        <v>136</v>
      </c>
    </row>
    <row r="138" spans="1:8" ht="15" customHeight="1" x14ac:dyDescent="0.25">
      <c r="A138" s="402" t="str">
        <f>'02 LISTA CONTROLLO E RAPPORTO'!A137</f>
        <v/>
      </c>
      <c r="B138" s="219"/>
      <c r="C138" s="835" t="str">
        <f>'02 LISTA CONTROLLO E RAPPORTO'!C137</f>
        <v>-        lista di controllo «Guasto al ventilatore d’immissione dell’aria»,</v>
      </c>
      <c r="D138" s="836"/>
      <c r="E138" s="836"/>
      <c r="F138" s="836"/>
      <c r="G138" s="837"/>
      <c r="H138" s="324">
        <v>137</v>
      </c>
    </row>
    <row r="139" spans="1:8" ht="15" customHeight="1" x14ac:dyDescent="0.25">
      <c r="A139" s="402" t="str">
        <f>'02 LISTA CONTROLLO E RAPPORTO'!A138</f>
        <v/>
      </c>
      <c r="B139" s="219"/>
      <c r="C139" s="835" t="str">
        <f>'02 LISTA CONTROLLO E RAPPORTO'!C138</f>
        <v>-        lista di controllo «Guasto alla rete locale di distribuzione dell’acqua»,</v>
      </c>
      <c r="D139" s="836"/>
      <c r="E139" s="836"/>
      <c r="F139" s="836"/>
      <c r="G139" s="837"/>
      <c r="H139" s="324">
        <v>138</v>
      </c>
    </row>
    <row r="140" spans="1:8" ht="15" customHeight="1" x14ac:dyDescent="0.25">
      <c r="A140" s="402" t="str">
        <f>'02 LISTA CONTROLLO E RAPPORTO'!A139</f>
        <v/>
      </c>
      <c r="B140" s="219"/>
      <c r="C140" s="835" t="str">
        <f>'02 LISTA CONTROLLO E RAPPORTO'!C139</f>
        <v>-        lista di controllo «Ristagno nella canalizzazione locale»,</v>
      </c>
      <c r="D140" s="836"/>
      <c r="E140" s="836"/>
      <c r="F140" s="836"/>
      <c r="G140" s="837"/>
      <c r="H140" s="324">
        <v>139</v>
      </c>
    </row>
    <row r="141" spans="1:8" ht="15" customHeight="1" x14ac:dyDescent="0.25">
      <c r="A141" s="402" t="str">
        <f>'02 LISTA CONTROLLO E RAPPORTO'!A140</f>
        <v/>
      </c>
      <c r="B141" s="219"/>
      <c r="C141" s="835" t="str">
        <f>'02 LISTA CONTROLLO E RAPPORTO'!C140</f>
        <v>-        lista di controllo «Guasto alla pompa fecale»,</v>
      </c>
      <c r="D141" s="836"/>
      <c r="E141" s="836"/>
      <c r="F141" s="836"/>
      <c r="G141" s="837"/>
      <c r="H141" s="324">
        <v>140</v>
      </c>
    </row>
    <row r="142" spans="1:8" ht="15" customHeight="1" x14ac:dyDescent="0.25">
      <c r="A142" s="402" t="str">
        <f>'02 LISTA CONTROLLO E RAPPORTO'!A141</f>
        <v/>
      </c>
      <c r="B142" s="219"/>
      <c r="C142" s="835" t="str">
        <f>'02 LISTA CONTROLLO E RAPPORTO'!C141</f>
        <v>-        lista di controllo «Guasto alla rete elettrica locale» e</v>
      </c>
      <c r="D142" s="836"/>
      <c r="E142" s="836"/>
      <c r="F142" s="836"/>
      <c r="G142" s="837"/>
      <c r="H142" s="324">
        <v>141</v>
      </c>
    </row>
    <row r="143" spans="1:8" ht="15" customHeight="1" x14ac:dyDescent="0.25">
      <c r="A143" s="402" t="str">
        <f>'02 LISTA CONTROLLO E RAPPORTO'!A142</f>
        <v/>
      </c>
      <c r="B143" s="219"/>
      <c r="C143" s="835" t="str">
        <f>'02 LISTA CONTROLLO E RAPPORTO'!C142</f>
        <v>-        lista di controllo «Guasto al gruppo elettrogeno d’emergenza».</v>
      </c>
      <c r="D143" s="836"/>
      <c r="E143" s="836"/>
      <c r="F143" s="836"/>
      <c r="G143" s="837"/>
      <c r="H143" s="324">
        <v>142</v>
      </c>
    </row>
    <row r="144" spans="1:8" ht="15.6" customHeight="1" thickBot="1" x14ac:dyDescent="0.3">
      <c r="A144" s="403" t="str">
        <f>'02 LISTA CONTROLLO E RAPPORTO'!A143</f>
        <v/>
      </c>
      <c r="B144" s="222"/>
      <c r="C144" s="852" t="str">
        <f>'02 LISTA CONTROLLO E RAPPORTO'!C143</f>
        <v>Queste liste devono essere allestite in collaborazione con l’ente cantonale responsabile delle costruzioni di protezione.</v>
      </c>
      <c r="D144" s="853"/>
      <c r="E144" s="853"/>
      <c r="F144" s="853"/>
      <c r="G144" s="854"/>
      <c r="H144" s="324">
        <v>143</v>
      </c>
    </row>
    <row r="145" spans="1:8" ht="29.45" customHeight="1" thickBot="1" x14ac:dyDescent="0.3">
      <c r="A145" s="416" t="str">
        <f>'02 LISTA CONTROLLO E RAPPORTO'!A144</f>
        <v/>
      </c>
      <c r="B145" s="190">
        <v>1400</v>
      </c>
      <c r="C145" s="417" t="str">
        <f>'02 LISTA CONTROLLO E RAPPORTO'!C144</f>
        <v xml:space="preserve">Difetti straordinari nel capitolo «Presupposti per l'esercizio» secondo le Istruzioni CPCP (art.11 cpv. 5) </v>
      </c>
      <c r="D145" s="418"/>
      <c r="E145" s="824"/>
      <c r="F145" s="824"/>
      <c r="G145" s="825"/>
      <c r="H145" s="324">
        <v>144</v>
      </c>
    </row>
    <row r="146" spans="1:8" ht="15" customHeight="1" x14ac:dyDescent="0.25">
      <c r="A146" s="419" t="str">
        <f>'02 LISTA CONTROLLO E RAPPORTO'!A145</f>
        <v/>
      </c>
      <c r="B146" s="191">
        <v>1401</v>
      </c>
      <c r="C146" s="420" t="str">
        <f>'02 LISTA CONTROLLO E RAPPORTO'!C145</f>
        <v xml:space="preserve">Descrizione del difetto: </v>
      </c>
      <c r="D146" s="421"/>
      <c r="E146" s="428" t="s">
        <v>2072</v>
      </c>
      <c r="F146" s="428"/>
      <c r="G146" s="429"/>
      <c r="H146" s="324">
        <v>145</v>
      </c>
    </row>
    <row r="147" spans="1:8" ht="15" customHeight="1" x14ac:dyDescent="0.25">
      <c r="A147" s="422" t="str">
        <f>'02 LISTA CONTROLLO E RAPPORTO'!A146</f>
        <v/>
      </c>
      <c r="B147" s="192">
        <v>1402</v>
      </c>
      <c r="C147" s="423" t="str">
        <f>'02 LISTA CONTROLLO E RAPPORTO'!C146</f>
        <v xml:space="preserve">Descrizione del difetto: </v>
      </c>
      <c r="D147" s="424"/>
      <c r="E147" s="430" t="s">
        <v>2072</v>
      </c>
      <c r="F147" s="430"/>
      <c r="G147" s="431"/>
      <c r="H147" s="324">
        <v>146</v>
      </c>
    </row>
    <row r="148" spans="1:8" ht="15" customHeight="1" thickBot="1" x14ac:dyDescent="0.3">
      <c r="A148" s="425" t="str">
        <f>'02 LISTA CONTROLLO E RAPPORTO'!A147</f>
        <v/>
      </c>
      <c r="B148" s="193">
        <v>1403</v>
      </c>
      <c r="C148" s="426" t="str">
        <f>'02 LISTA CONTROLLO E RAPPORTO'!C147</f>
        <v>Descrizione del difetto:</v>
      </c>
      <c r="D148" s="427"/>
      <c r="E148" s="432" t="s">
        <v>2072</v>
      </c>
      <c r="F148" s="432"/>
      <c r="G148" s="433"/>
      <c r="H148" s="324">
        <v>147</v>
      </c>
    </row>
    <row r="149" spans="1:8" ht="19.5" thickBot="1" x14ac:dyDescent="0.3">
      <c r="A149" s="385" t="str">
        <f>'02 LISTA CONTROLLO E RAPPORTO'!A148</f>
        <v/>
      </c>
      <c r="B149" s="386">
        <v>2000</v>
      </c>
      <c r="C149" s="387" t="str">
        <f>'02 LISTA CONTROLLO E RAPPORTO'!C148</f>
        <v>Costruzione</v>
      </c>
      <c r="D149" s="434"/>
      <c r="E149" s="435"/>
      <c r="F149" s="435"/>
      <c r="G149" s="436"/>
      <c r="H149" s="324">
        <v>148</v>
      </c>
    </row>
    <row r="150" spans="1:8" ht="15" customHeight="1" thickBot="1" x14ac:dyDescent="0.3">
      <c r="A150" s="389" t="str">
        <f>'02 LISTA CONTROLLO E RAPPORTO'!A149</f>
        <v/>
      </c>
      <c r="B150" s="390">
        <v>2100</v>
      </c>
      <c r="C150" s="408" t="str">
        <f>'02 LISTA CONTROLLO E RAPPORTO'!C149</f>
        <v>Aspetti generali</v>
      </c>
      <c r="D150" s="409"/>
      <c r="E150" s="410"/>
      <c r="F150" s="410"/>
      <c r="G150" s="411"/>
      <c r="H150" s="324">
        <v>149</v>
      </c>
    </row>
    <row r="151" spans="1:8" ht="15" customHeight="1" thickBot="1" x14ac:dyDescent="0.3">
      <c r="A151" s="395" t="str">
        <f>'02 LISTA CONTROLLO E RAPPORTO'!A150</f>
        <v/>
      </c>
      <c r="B151" s="203">
        <v>2101</v>
      </c>
      <c r="C151" s="144" t="str">
        <f>'02 LISTA CONTROLLO E RAPPORTO'!C150</f>
        <v>Installazioni e opere successive estranee alla costruzione di protezione inizialmente approvata</v>
      </c>
      <c r="D151" s="396"/>
      <c r="E151" s="826"/>
      <c r="F151" s="827"/>
      <c r="G151" s="828"/>
      <c r="H151" s="324">
        <v>150</v>
      </c>
    </row>
    <row r="152" spans="1:8" ht="43.7" customHeight="1" x14ac:dyDescent="0.25">
      <c r="A152" s="404" t="str">
        <f>'02 LISTA CONTROLLO E RAPPORTO'!A151</f>
        <v/>
      </c>
      <c r="B152" s="186">
        <v>2101.0100000000002</v>
      </c>
      <c r="C152" s="66" t="str">
        <f>'02 LISTA CONTROLLO E RAPPORTO'!C151</f>
        <v>Descrizione del difetto: per le modifiche successive non sono disponibili le autorizzazioni dell’ufficio cantonale responsabile della protezione civile.</v>
      </c>
      <c r="D152" s="405" t="s">
        <v>0</v>
      </c>
      <c r="E152" s="340" t="s">
        <v>2072</v>
      </c>
      <c r="F152" s="340"/>
      <c r="G152" s="341"/>
      <c r="H152" s="324">
        <v>151</v>
      </c>
    </row>
    <row r="153" spans="1:8" ht="61.7" customHeight="1" x14ac:dyDescent="0.25">
      <c r="A153" s="399" t="str">
        <f>'02 LISTA CONTROLLO E RAPPORTO'!A152</f>
        <v/>
      </c>
      <c r="B153" s="400"/>
      <c r="C153" s="829"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3" s="830"/>
      <c r="E153" s="830"/>
      <c r="F153" s="830"/>
      <c r="G153" s="831"/>
      <c r="H153" s="324">
        <v>152</v>
      </c>
    </row>
    <row r="154" spans="1:8" ht="58.35" customHeight="1" x14ac:dyDescent="0.25">
      <c r="A154" s="406" t="str">
        <f>'02 LISTA CONTROLLO E RAPPORTO'!A153</f>
        <v/>
      </c>
      <c r="B154" s="187">
        <v>2101.02</v>
      </c>
      <c r="C154"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4" s="407" t="s">
        <v>0</v>
      </c>
      <c r="E154" s="340" t="s">
        <v>2072</v>
      </c>
      <c r="F154" s="340"/>
      <c r="G154" s="341"/>
      <c r="H154" s="324">
        <v>153</v>
      </c>
    </row>
    <row r="155" spans="1:8" ht="28.7" customHeight="1" x14ac:dyDescent="0.25">
      <c r="A155" s="401" t="str">
        <f>'02 LISTA CONTROLLO E RAPPORTO'!A154</f>
        <v/>
      </c>
      <c r="B155" s="226"/>
      <c r="C155" s="829" t="str">
        <f>'02 LISTA CONTROLLO E RAPPORTO'!C154</f>
        <v>Deve essere elaborato un piano che descrive come ripristinare la funzione originaria della costruzione di protezione (tempo, personale e materiale necessari).</v>
      </c>
      <c r="D155" s="830"/>
      <c r="E155" s="830"/>
      <c r="F155" s="830"/>
      <c r="G155" s="831"/>
      <c r="H155" s="324">
        <v>154</v>
      </c>
    </row>
    <row r="156" spans="1:8" ht="46.7" customHeight="1" x14ac:dyDescent="0.25">
      <c r="A156" s="403" t="str">
        <f>'02 LISTA CONTROLLO E RAPPORTO'!A155</f>
        <v/>
      </c>
      <c r="B156" s="222"/>
      <c r="C156" s="829"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6" s="830"/>
      <c r="E156" s="830"/>
      <c r="F156" s="830"/>
      <c r="G156" s="831"/>
      <c r="H156" s="324">
        <v>155</v>
      </c>
    </row>
    <row r="157" spans="1:8" ht="58.35" customHeight="1" x14ac:dyDescent="0.25">
      <c r="A157" s="441" t="str">
        <f>'02 LISTA CONTROLLO E RAPPORTO'!A156</f>
        <v/>
      </c>
      <c r="B157" s="194">
        <v>2101.0300000000002</v>
      </c>
      <c r="C157"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7" s="442" t="s">
        <v>2074</v>
      </c>
      <c r="E157" s="342" t="s">
        <v>2072</v>
      </c>
      <c r="F157" s="342"/>
      <c r="G157" s="343"/>
      <c r="H157" s="324">
        <v>156</v>
      </c>
    </row>
    <row r="158" spans="1:8" ht="46.7" customHeight="1" x14ac:dyDescent="0.25">
      <c r="A158" s="401" t="str">
        <f>'02 LISTA CONTROLLO E RAPPORTO'!A157</f>
        <v/>
      </c>
      <c r="B158" s="226"/>
      <c r="C158" s="829"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8" s="830"/>
      <c r="E158" s="830"/>
      <c r="F158" s="830"/>
      <c r="G158" s="831"/>
      <c r="H158" s="324">
        <v>157</v>
      </c>
    </row>
    <row r="159" spans="1:8" ht="32.450000000000003" customHeight="1" x14ac:dyDescent="0.25">
      <c r="A159" s="402" t="str">
        <f>'02 LISTA CONTROLLO E RAPPORTO'!A158</f>
        <v/>
      </c>
      <c r="B159" s="219"/>
      <c r="C159" s="829" t="str">
        <f>'02 LISTA CONTROLLO E RAPPORTO'!C158</f>
        <v>Se a causa di modifiche strutturali l’involucro di protezione non è più ermetico, la costruzione di protezione non è pronta all’esercizio. La funzione protettiva deve essere immediatamente ripristinata.</v>
      </c>
      <c r="D159" s="830"/>
      <c r="E159" s="830"/>
      <c r="F159" s="830"/>
      <c r="G159" s="831"/>
      <c r="H159" s="324">
        <v>158</v>
      </c>
    </row>
    <row r="160" spans="1:8" ht="16.350000000000001" customHeight="1" x14ac:dyDescent="0.25">
      <c r="A160" s="403" t="str">
        <f>'02 LISTA CONTROLLO E RAPPORTO'!A159</f>
        <v/>
      </c>
      <c r="B160" s="222"/>
      <c r="C160" s="829" t="str">
        <f>'02 LISTA CONTROLLO E RAPPORTO'!C159</f>
        <v>La procedura da seguire deve essere concordata con l’ente cantonale responsabile delle costruzioni di protezione.</v>
      </c>
      <c r="D160" s="830"/>
      <c r="E160" s="830"/>
      <c r="F160" s="830"/>
      <c r="G160" s="831"/>
      <c r="H160" s="324">
        <v>159</v>
      </c>
    </row>
    <row r="161" spans="1:8" ht="43.7" customHeight="1" x14ac:dyDescent="0.25">
      <c r="A161" s="414" t="str">
        <f>'02 LISTA CONTROLLO E RAPPORTO'!A160</f>
        <v/>
      </c>
      <c r="B161" s="195">
        <v>2101.04</v>
      </c>
      <c r="C161" s="75" t="str">
        <f>'02 LISTA CONTROLLO E RAPPORTO'!C160</f>
        <v xml:space="preserve">Descrizione del difetto: è evidente la presenza di rivestimenti di pavimenti, pareti e/o solette a rischio d’incendio. Valgono le norme e le direttive antincendio AICAA. </v>
      </c>
      <c r="D161" s="415" t="s">
        <v>1</v>
      </c>
      <c r="E161" s="344" t="s">
        <v>2072</v>
      </c>
      <c r="F161" s="344"/>
      <c r="G161" s="345"/>
      <c r="H161" s="324">
        <v>160</v>
      </c>
    </row>
    <row r="162" spans="1:8" ht="46.7" customHeight="1" x14ac:dyDescent="0.25">
      <c r="A162" s="399" t="str">
        <f>'02 LISTA CONTROLLO E RAPPORTO'!A161</f>
        <v/>
      </c>
      <c r="B162" s="400"/>
      <c r="C162" s="829"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2" s="830"/>
      <c r="E162" s="830"/>
      <c r="F162" s="830"/>
      <c r="G162" s="831"/>
      <c r="H162" s="324">
        <v>161</v>
      </c>
    </row>
    <row r="163" spans="1:8" ht="43.7" customHeight="1" x14ac:dyDescent="0.25">
      <c r="A163" s="439" t="str">
        <f>'02 LISTA CONTROLLO E RAPPORTO'!A162</f>
        <v/>
      </c>
      <c r="B163" s="61">
        <v>2101.0500000000002</v>
      </c>
      <c r="C163" s="12" t="str">
        <f>'02 LISTA CONTROLLO E RAPPORTO'!C162</f>
        <v>Descrizione del difetto: nella costruzione di protezione sono presenti condotte di vapore, gas, olio combustibile o condotte per altre sostanze pericolose.</v>
      </c>
      <c r="D163" s="440" t="s">
        <v>2073</v>
      </c>
      <c r="E163" s="346" t="s">
        <v>2072</v>
      </c>
      <c r="F163" s="346"/>
      <c r="G163" s="347"/>
      <c r="H163" s="324">
        <v>162</v>
      </c>
    </row>
    <row r="164" spans="1:8" ht="45" customHeight="1" x14ac:dyDescent="0.25">
      <c r="A164" s="399" t="str">
        <f>'02 LISTA CONTROLLO E RAPPORTO'!A163</f>
        <v/>
      </c>
      <c r="B164" s="400"/>
      <c r="C164" s="829"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4" s="830"/>
      <c r="E164" s="830"/>
      <c r="F164" s="830"/>
      <c r="G164" s="831"/>
      <c r="H164" s="324">
        <v>163</v>
      </c>
    </row>
    <row r="165" spans="1:8" ht="29.45" customHeight="1" x14ac:dyDescent="0.25">
      <c r="A165" s="406" t="str">
        <f>'02 LISTA CONTROLLO E RAPPORTO'!A164</f>
        <v/>
      </c>
      <c r="B165" s="187">
        <v>2101.06</v>
      </c>
      <c r="C165" s="58" t="str">
        <f>'02 LISTA CONTROLLO E RAPPORTO'!C164</f>
        <v>Descrizione del difetto: l’isolamento termico applicato in un secondo tempo sull’involucro della costruzione di protezione non è smontabile.</v>
      </c>
      <c r="D165" s="407" t="s">
        <v>0</v>
      </c>
      <c r="E165" s="340" t="s">
        <v>2072</v>
      </c>
      <c r="F165" s="340"/>
      <c r="G165" s="341"/>
      <c r="H165" s="324">
        <v>164</v>
      </c>
    </row>
    <row r="166" spans="1:8" ht="47.45" customHeight="1" x14ac:dyDescent="0.25">
      <c r="A166" s="399" t="str">
        <f>'02 LISTA CONTROLLO E RAPPORTO'!A165</f>
        <v/>
      </c>
      <c r="B166" s="400"/>
      <c r="C166" s="829"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6" s="830"/>
      <c r="E166" s="830"/>
      <c r="F166" s="830"/>
      <c r="G166" s="831"/>
      <c r="H166" s="324">
        <v>165</v>
      </c>
    </row>
    <row r="167" spans="1:8" ht="29.45" customHeight="1" x14ac:dyDescent="0.25">
      <c r="A167" s="439" t="str">
        <f>'02 LISTA CONTROLLO E RAPPORTO'!A166</f>
        <v/>
      </c>
      <c r="B167" s="61">
        <v>2101.0700000000002</v>
      </c>
      <c r="C167" s="12" t="str">
        <f>'02 LISTA CONTROLLO E RAPPORTO'!C166</f>
        <v>Descrizione del difetto: le installazioni e le opere successive estranee alla costruzione di protezione non sono smontabili o non sono montate in modo resistente agli urti.</v>
      </c>
      <c r="D167" s="440" t="s">
        <v>2073</v>
      </c>
      <c r="E167" s="346" t="s">
        <v>2072</v>
      </c>
      <c r="F167" s="346"/>
      <c r="G167" s="347"/>
      <c r="H167" s="324">
        <v>166</v>
      </c>
    </row>
    <row r="168" spans="1:8" ht="31.35" customHeight="1" x14ac:dyDescent="0.25">
      <c r="A168" s="401" t="str">
        <f>'02 LISTA CONTROLLO E RAPPORTO'!A167</f>
        <v/>
      </c>
      <c r="B168" s="226"/>
      <c r="C168" s="829" t="str">
        <f>'02 LISTA CONTROLLO E RAPPORTO'!C167</f>
        <v>In tal caso la sicurezza delle persone non è più garantita. Il difetto deve essere eliminato. La procedura da seguire deve essere concordata con l’ente cantonale responsabile delle costruzioni di protezione.</v>
      </c>
      <c r="D168" s="830"/>
      <c r="E168" s="830"/>
      <c r="F168" s="830"/>
      <c r="G168" s="831"/>
      <c r="H168" s="324">
        <v>167</v>
      </c>
    </row>
    <row r="169" spans="1:8" ht="61.7" customHeight="1" x14ac:dyDescent="0.25">
      <c r="A169" s="403" t="str">
        <f>'02 LISTA CONTROLLO E RAPPORTO'!A168</f>
        <v/>
      </c>
      <c r="B169" s="222"/>
      <c r="C169" s="829"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9" s="830"/>
      <c r="E169" s="830"/>
      <c r="F169" s="830"/>
      <c r="G169" s="831"/>
      <c r="H169" s="324">
        <v>168</v>
      </c>
    </row>
    <row r="170" spans="1:8" ht="29.45" customHeight="1" x14ac:dyDescent="0.25">
      <c r="A170" s="439" t="str">
        <f>'02 LISTA CONTROLLO E RAPPORTO'!A169</f>
        <v/>
      </c>
      <c r="B170" s="61">
        <v>2101.08</v>
      </c>
      <c r="C170" s="12" t="str">
        <f>'02 LISTA CONTROLLO E RAPPORTO'!C169</f>
        <v>Descrizione del difetto: prima dell’entrata nell’involucro della costruzione di protezione manca la possibilità di chiudere le condotte estranee alla costruzione di protezione.</v>
      </c>
      <c r="D170" s="440" t="s">
        <v>2073</v>
      </c>
      <c r="E170" s="346" t="s">
        <v>2072</v>
      </c>
      <c r="F170" s="346"/>
      <c r="G170" s="347"/>
      <c r="H170" s="324">
        <v>169</v>
      </c>
    </row>
    <row r="171" spans="1:8" ht="75.599999999999994" customHeight="1" thickBot="1" x14ac:dyDescent="0.3">
      <c r="A171" s="399" t="str">
        <f>'02 LISTA CONTROLLO E RAPPORTO'!A170</f>
        <v/>
      </c>
      <c r="B171" s="400"/>
      <c r="C171" s="821"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1" s="822"/>
      <c r="E171" s="822"/>
      <c r="F171" s="822"/>
      <c r="G171" s="823"/>
      <c r="H171" s="324">
        <v>170</v>
      </c>
    </row>
    <row r="172" spans="1:8" ht="15" customHeight="1" thickBot="1" x14ac:dyDescent="0.3">
      <c r="A172" s="395" t="str">
        <f>'02 LISTA CONTROLLO E RAPPORTO'!A171</f>
        <v/>
      </c>
      <c r="B172" s="203">
        <v>2102</v>
      </c>
      <c r="C172" s="144" t="str">
        <f>'02 LISTA CONTROLLO E RAPPORTO'!C171</f>
        <v>Piano sinottico e designazione dei locali</v>
      </c>
      <c r="D172" s="396"/>
      <c r="E172" s="826"/>
      <c r="F172" s="827"/>
      <c r="G172" s="828"/>
      <c r="H172" s="324">
        <v>171</v>
      </c>
    </row>
    <row r="173" spans="1:8" ht="29.45" customHeight="1" x14ac:dyDescent="0.25">
      <c r="A173" s="404" t="str">
        <f>'02 LISTA CONTROLLO E RAPPORTO'!A172</f>
        <v/>
      </c>
      <c r="B173" s="186">
        <v>2102.0100000000002</v>
      </c>
      <c r="C173" s="66" t="str">
        <f>'02 LISTA CONTROLLO E RAPPORTO'!C172</f>
        <v xml:space="preserve">Descrizione del difetto: manca un piano sinottico della costruzione di protezione affisso in modo permanente. </v>
      </c>
      <c r="D173" s="405" t="s">
        <v>0</v>
      </c>
      <c r="E173" s="340" t="s">
        <v>2072</v>
      </c>
      <c r="F173" s="340"/>
      <c r="G173" s="341"/>
      <c r="H173" s="324">
        <v>172</v>
      </c>
    </row>
    <row r="174" spans="1:8" ht="32.450000000000003" customHeight="1" x14ac:dyDescent="0.25">
      <c r="A174" s="399" t="str">
        <f>'02 LISTA CONTROLLO E RAPPORTO'!A173</f>
        <v/>
      </c>
      <c r="B174" s="226"/>
      <c r="C174" s="866" t="str">
        <f>'02 LISTA CONTROLLO E RAPPORTO'!C173</f>
        <v>Nella costruzione di protezione dev’essere affisso un piano sinottico alla parete (vedi ITO, cap. 2.95.2). Il piano dev’essere fissato su una lastra e affisso nell’impianto.</v>
      </c>
      <c r="D174" s="867"/>
      <c r="E174" s="867"/>
      <c r="F174" s="867"/>
      <c r="G174" s="868"/>
      <c r="H174" s="324">
        <v>173</v>
      </c>
    </row>
    <row r="175" spans="1:8" ht="30.6" customHeight="1" x14ac:dyDescent="0.25">
      <c r="A175" s="403" t="str">
        <f>'02 LISTA CONTROLLO E RAPPORTO'!A174</f>
        <v/>
      </c>
      <c r="B175" s="222"/>
      <c r="C175" s="829" t="str">
        <f>'02 LISTA CONTROLLO E RAPPORTO'!C174</f>
        <v>Nei PC e negli IAP il piano viene affisso a una parete libera nel soggiorno, negli osp prot e nei CSP nella zona triage / accettazione / disinfezione.</v>
      </c>
      <c r="D175" s="830"/>
      <c r="E175" s="830"/>
      <c r="F175" s="830"/>
      <c r="G175" s="831"/>
      <c r="H175" s="324">
        <v>174</v>
      </c>
    </row>
    <row r="176" spans="1:8" ht="43.7" customHeight="1" x14ac:dyDescent="0.25">
      <c r="A176" s="406" t="str">
        <f>'02 LISTA CONTROLLO E RAPPORTO'!A175</f>
        <v/>
      </c>
      <c r="B176" s="187">
        <v>2102.02</v>
      </c>
      <c r="C176" s="58" t="str">
        <f>'02 LISTA CONTROLLO E RAPPORTO'!C175</f>
        <v>Descrizione del difetto: Mancano le designazioni dei locali corrispondenti al piano sinottico affisse in modo permanente.</v>
      </c>
      <c r="D176" s="407" t="s">
        <v>0</v>
      </c>
      <c r="E176" s="340" t="s">
        <v>2072</v>
      </c>
      <c r="F176" s="340"/>
      <c r="G176" s="341"/>
      <c r="H176" s="324">
        <v>175</v>
      </c>
    </row>
    <row r="177" spans="1:8" ht="29.45" customHeight="1" thickBot="1" x14ac:dyDescent="0.3">
      <c r="A177" s="399" t="str">
        <f>'02 LISTA CONTROLLO E RAPPORTO'!A176</f>
        <v/>
      </c>
      <c r="B177" s="400"/>
      <c r="C177" s="821" t="str">
        <f>'02 LISTA CONTROLLO E RAPPORTO'!C176</f>
        <v>I locali devono essere contrassegnati esattamente come indicato nel piano sinottico. Per i dettagli vedi le ITO, cap. 2.95.1.</v>
      </c>
      <c r="D177" s="822"/>
      <c r="E177" s="822"/>
      <c r="F177" s="822"/>
      <c r="G177" s="823"/>
      <c r="H177" s="324">
        <v>176</v>
      </c>
    </row>
    <row r="178" spans="1:8" ht="29.45" customHeight="1" thickBot="1" x14ac:dyDescent="0.3">
      <c r="A178" s="395" t="str">
        <f>'02 LISTA CONTROLLO E RAPPORTO'!A177</f>
        <v/>
      </c>
      <c r="B178" s="203">
        <v>2103</v>
      </c>
      <c r="C178" s="144" t="str">
        <f>'02 LISTA CONTROLLO E RAPPORTO'!C177</f>
        <v>Estintori (*obbligatori nei rifugi dove è prescritto o è stato installato un gruppo elettrogeno d’emergenza)</v>
      </c>
      <c r="D178" s="443"/>
      <c r="E178" s="826"/>
      <c r="F178" s="827"/>
      <c r="G178" s="828"/>
      <c r="H178" s="324">
        <v>177</v>
      </c>
    </row>
    <row r="179" spans="1:8" ht="29.45" customHeight="1" x14ac:dyDescent="0.25">
      <c r="A179" s="412" t="str">
        <f>'02 LISTA CONTROLLO E RAPPORTO'!A178</f>
        <v/>
      </c>
      <c r="B179" s="196">
        <v>2103.0100000000002</v>
      </c>
      <c r="C179" s="77" t="str">
        <f>'02 LISTA CONTROLLO E RAPPORTO'!C178</f>
        <v>Descrizione del difetto: non sono presenti estintori nella costruzione di protezione.</v>
      </c>
      <c r="D179" s="413" t="s">
        <v>1</v>
      </c>
      <c r="E179" s="344" t="s">
        <v>2072</v>
      </c>
      <c r="F179" s="344"/>
      <c r="G179" s="345"/>
      <c r="H179" s="324">
        <v>178</v>
      </c>
    </row>
    <row r="180" spans="1:8" ht="43.35" customHeight="1" x14ac:dyDescent="0.25">
      <c r="A180" s="399" t="str">
        <f>'02 LISTA CONTROLLO E RAPPORTO'!A179</f>
        <v/>
      </c>
      <c r="B180" s="400"/>
      <c r="C180" s="829"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80" s="830"/>
      <c r="E180" s="830"/>
      <c r="F180" s="830"/>
      <c r="G180" s="831"/>
      <c r="H180" s="324">
        <v>179</v>
      </c>
    </row>
    <row r="181" spans="1:8" ht="29.45" customHeight="1" x14ac:dyDescent="0.25">
      <c r="A181" s="414" t="str">
        <f>'02 LISTA CONTROLLO E RAPPORTO'!A180</f>
        <v/>
      </c>
      <c r="B181" s="195">
        <v>2103.02</v>
      </c>
      <c r="C181" s="75" t="str">
        <f>'02 LISTA CONTROLLO E RAPPORTO'!C180</f>
        <v>Descrizione del difetto: gli estintori non sono stati sottoposti a manutenzione e non sono piombati in modo regolamentare.</v>
      </c>
      <c r="D181" s="415" t="s">
        <v>1</v>
      </c>
      <c r="E181" s="344" t="s">
        <v>2072</v>
      </c>
      <c r="F181" s="344"/>
      <c r="G181" s="345"/>
      <c r="H181" s="324">
        <v>180</v>
      </c>
    </row>
    <row r="182" spans="1:8" ht="47.45" customHeight="1" x14ac:dyDescent="0.25">
      <c r="A182" s="399" t="str">
        <f>'02 LISTA CONTROLLO E RAPPORTO'!A181</f>
        <v/>
      </c>
      <c r="B182" s="400"/>
      <c r="C182" s="829"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2" s="830"/>
      <c r="E182" s="830"/>
      <c r="F182" s="830"/>
      <c r="G182" s="831"/>
      <c r="H182" s="324">
        <v>181</v>
      </c>
    </row>
    <row r="183" spans="1:8" ht="29.45" customHeight="1" x14ac:dyDescent="0.25">
      <c r="A183" s="414" t="str">
        <f>'02 LISTA CONTROLLO E RAPPORTO'!A182</f>
        <v/>
      </c>
      <c r="B183" s="195">
        <v>2103.0300000000002</v>
      </c>
      <c r="C183" s="75" t="str">
        <f>'02 LISTA CONTROLLO E RAPPORTO'!C182</f>
        <v>Descrizione del difetto: gli estintori presenti non sono del tipo giusto.</v>
      </c>
      <c r="D183" s="415" t="s">
        <v>1</v>
      </c>
      <c r="E183" s="344" t="s">
        <v>2072</v>
      </c>
      <c r="F183" s="344"/>
      <c r="G183" s="345"/>
      <c r="H183" s="324">
        <v>182</v>
      </c>
    </row>
    <row r="184" spans="1:8" ht="45.6" customHeight="1" x14ac:dyDescent="0.25">
      <c r="A184" s="399" t="str">
        <f>'02 LISTA CONTROLLO E RAPPORTO'!A183</f>
        <v/>
      </c>
      <c r="B184" s="400"/>
      <c r="C184" s="829"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4" s="830"/>
      <c r="E184" s="830"/>
      <c r="F184" s="830"/>
      <c r="G184" s="831"/>
      <c r="H184" s="324">
        <v>183</v>
      </c>
    </row>
    <row r="185" spans="1:8" ht="29.45" customHeight="1" x14ac:dyDescent="0.25">
      <c r="A185" s="414" t="str">
        <f>'02 LISTA CONTROLLO E RAPPORTO'!A184</f>
        <v/>
      </c>
      <c r="B185" s="195">
        <v>2103.04</v>
      </c>
      <c r="C185" s="75" t="str">
        <f>'02 LISTA CONTROLLO E RAPPORTO'!C184</f>
        <v>Descrizione del difetto: non ci sono abbastanza estintori montati in modo resistente agli urti.</v>
      </c>
      <c r="D185" s="415" t="s">
        <v>1</v>
      </c>
      <c r="E185" s="344" t="s">
        <v>2072</v>
      </c>
      <c r="F185" s="344"/>
      <c r="G185" s="345"/>
      <c r="H185" s="324">
        <v>184</v>
      </c>
    </row>
    <row r="186" spans="1:8" ht="60" customHeight="1" x14ac:dyDescent="0.25">
      <c r="A186" s="399" t="str">
        <f>'02 LISTA CONTROLLO E RAPPORTO'!A185</f>
        <v/>
      </c>
      <c r="B186" s="400"/>
      <c r="C186" s="829"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6" s="830"/>
      <c r="E186" s="830"/>
      <c r="F186" s="830"/>
      <c r="G186" s="831"/>
      <c r="H186" s="324">
        <v>185</v>
      </c>
    </row>
    <row r="187" spans="1:8" ht="29.45" customHeight="1" x14ac:dyDescent="0.25">
      <c r="A187" s="414" t="str">
        <f>'02 LISTA CONTROLLO E RAPPORTO'!A186</f>
        <v/>
      </c>
      <c r="B187" s="195">
        <v>2103.0500000000002</v>
      </c>
      <c r="C187" s="75" t="str">
        <f>'02 LISTA CONTROLLO E RAPPORTO'!C186</f>
        <v>Descrizione del difetto: gli estintori non sono montati nel posto giusto.</v>
      </c>
      <c r="D187" s="415" t="s">
        <v>1</v>
      </c>
      <c r="E187" s="344" t="s">
        <v>2072</v>
      </c>
      <c r="F187" s="344"/>
      <c r="G187" s="345"/>
      <c r="H187" s="324">
        <v>186</v>
      </c>
    </row>
    <row r="188" spans="1:8" ht="75" customHeight="1" thickBot="1" x14ac:dyDescent="0.3">
      <c r="A188" s="399" t="str">
        <f>'02 LISTA CONTROLLO E RAPPORTO'!A187</f>
        <v/>
      </c>
      <c r="B188" s="400"/>
      <c r="C188" s="821"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8" s="822"/>
      <c r="E188" s="822"/>
      <c r="F188" s="822"/>
      <c r="G188" s="823"/>
      <c r="H188" s="324">
        <v>187</v>
      </c>
    </row>
    <row r="189" spans="1:8" ht="15" customHeight="1" thickBot="1" x14ac:dyDescent="0.3">
      <c r="A189" s="389" t="str">
        <f>'02 LISTA CONTROLLO E RAPPORTO'!A188</f>
        <v/>
      </c>
      <c r="B189" s="390">
        <v>2200</v>
      </c>
      <c r="C189" s="408" t="str">
        <f>'02 LISTA CONTROLLO E RAPPORTO'!C188</f>
        <v>Involucro della costruzione di protezione, accessi, opere esterne, dintorni</v>
      </c>
      <c r="D189" s="409"/>
      <c r="E189" s="410"/>
      <c r="F189" s="410"/>
      <c r="G189" s="411"/>
      <c r="H189" s="324">
        <v>188</v>
      </c>
    </row>
    <row r="190" spans="1:8" ht="15" customHeight="1" thickBot="1" x14ac:dyDescent="0.3">
      <c r="A190" s="395" t="str">
        <f>'02 LISTA CONTROLLO E RAPPORTO'!A189</f>
        <v/>
      </c>
      <c r="B190" s="203">
        <v>2201</v>
      </c>
      <c r="C190" s="144" t="str">
        <f>'02 LISTA CONTROLLO E RAPPORTO'!C189</f>
        <v>Involucro della costruzione di protezione</v>
      </c>
      <c r="D190" s="396"/>
      <c r="E190" s="826"/>
      <c r="F190" s="827"/>
      <c r="G190" s="828"/>
      <c r="H190" s="324">
        <v>189</v>
      </c>
    </row>
    <row r="191" spans="1:8" ht="15" customHeight="1" x14ac:dyDescent="0.25">
      <c r="A191" s="444" t="str">
        <f>'02 LISTA CONTROLLO E RAPPORTO'!A190</f>
        <v/>
      </c>
      <c r="B191" s="197">
        <v>2201.0100000000002</v>
      </c>
      <c r="C191" s="70" t="str">
        <f>'02 LISTA CONTROLLO E RAPPORTO'!C190</f>
        <v>Descrizione del difetto: l’involucro della costruzione di protezione è danneggiato o non ermetico.</v>
      </c>
      <c r="D191" s="445" t="s">
        <v>2074</v>
      </c>
      <c r="E191" s="342" t="s">
        <v>2072</v>
      </c>
      <c r="F191" s="342"/>
      <c r="G191" s="343"/>
      <c r="H191" s="324">
        <v>190</v>
      </c>
    </row>
    <row r="192" spans="1:8" ht="30.6" customHeight="1" x14ac:dyDescent="0.25">
      <c r="A192" s="399" t="str">
        <f>'02 LISTA CONTROLLO E RAPPORTO'!A191</f>
        <v/>
      </c>
      <c r="B192" s="400"/>
      <c r="C192" s="829" t="str">
        <f>'02 LISTA CONTROLLO E RAPPORTO'!C191</f>
        <v>Se viene ad esempio individuata una crepa con infiltrazioni d’acqua nell’involucro di protezione, ci si deve accordare con l’ente cantonale delle costruzioni di protezione su come procedere.</v>
      </c>
      <c r="D192" s="830"/>
      <c r="E192" s="830"/>
      <c r="F192" s="830"/>
      <c r="G192" s="831"/>
      <c r="H192" s="324">
        <v>191</v>
      </c>
    </row>
    <row r="193" spans="1:8" ht="29.45" customHeight="1" x14ac:dyDescent="0.25">
      <c r="A193" s="406" t="str">
        <f>'02 LISTA CONTROLLO E RAPPORTO'!A192</f>
        <v/>
      </c>
      <c r="B193" s="187">
        <v>2201.02</v>
      </c>
      <c r="C193" s="58" t="str">
        <f>'02 LISTA CONTROLLO E RAPPORTO'!C192</f>
        <v>Descrizione del difetto: l’involucro di protezione presenta crepe larghe più di 2 mm senza infiltrazione d’acqua.</v>
      </c>
      <c r="D193" s="407" t="s">
        <v>0</v>
      </c>
      <c r="E193" s="340" t="s">
        <v>2072</v>
      </c>
      <c r="F193" s="340"/>
      <c r="G193" s="341"/>
      <c r="H193" s="324">
        <v>192</v>
      </c>
    </row>
    <row r="194" spans="1:8" ht="62.45" customHeight="1" x14ac:dyDescent="0.25">
      <c r="A194" s="399" t="str">
        <f>'02 LISTA CONTROLLO E RAPPORTO'!A193</f>
        <v/>
      </c>
      <c r="B194" s="400"/>
      <c r="C194" s="829"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4" s="830"/>
      <c r="E194" s="830"/>
      <c r="F194" s="830"/>
      <c r="G194" s="831"/>
      <c r="H194" s="324">
        <v>193</v>
      </c>
    </row>
    <row r="195" spans="1:8" ht="43.7" customHeight="1" x14ac:dyDescent="0.25">
      <c r="A195" s="439" t="str">
        <f>'02 LISTA CONTROLLO E RAPPORTO'!A194</f>
        <v/>
      </c>
      <c r="B195" s="61">
        <v>2201.0300000000002</v>
      </c>
      <c r="C195" s="12" t="str">
        <f>'02 LISTA CONTROLLO E RAPPORTO'!C194</f>
        <v>Descrizione del difetto: non tutti gli attraversamenti dell’involucro di protezione sono ermetici ai gas e resistenti alla pressione come prescritto dall’UFPP.</v>
      </c>
      <c r="D195" s="440" t="s">
        <v>2073</v>
      </c>
      <c r="E195" s="346" t="s">
        <v>2072</v>
      </c>
      <c r="F195" s="346"/>
      <c r="G195" s="347"/>
      <c r="H195" s="324">
        <v>194</v>
      </c>
    </row>
    <row r="196" spans="1:8" ht="59.45" customHeight="1" x14ac:dyDescent="0.25">
      <c r="A196" s="399" t="str">
        <f>'02 LISTA CONTROLLO E RAPPORTO'!A195</f>
        <v/>
      </c>
      <c r="B196" s="400"/>
      <c r="C196" s="829"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6" s="830"/>
      <c r="E196" s="830"/>
      <c r="F196" s="830"/>
      <c r="G196" s="831"/>
      <c r="H196" s="324">
        <v>195</v>
      </c>
    </row>
    <row r="197" spans="1:8" ht="29.45" customHeight="1" x14ac:dyDescent="0.25">
      <c r="A197" s="406" t="str">
        <f>'02 LISTA CONTROLLO E RAPPORTO'!A196</f>
        <v/>
      </c>
      <c r="B197" s="187">
        <v>2201.04</v>
      </c>
      <c r="C197" s="58" t="str">
        <f>'02 LISTA CONTROLLO E RAPPORTO'!C196</f>
        <v>Descrizione del difetto: i danni esistenti non sono riparati (le scagliature non sono aggiustate, l’armatura scoperta non è trattata).</v>
      </c>
      <c r="D197" s="407" t="s">
        <v>0</v>
      </c>
      <c r="E197" s="340" t="s">
        <v>2072</v>
      </c>
      <c r="F197" s="340"/>
      <c r="G197" s="341"/>
      <c r="H197" s="324">
        <v>196</v>
      </c>
    </row>
    <row r="198" spans="1:8" ht="30" customHeight="1" x14ac:dyDescent="0.25">
      <c r="A198" s="399" t="str">
        <f>'02 LISTA CONTROLLO E RAPPORTO'!A197</f>
        <v/>
      </c>
      <c r="B198" s="400"/>
      <c r="C198" s="829" t="str">
        <f>'02 LISTA CONTROLLO E RAPPORTO'!C197</f>
        <v>I ferri d’armatura scoperti devono essere trattati da una ditta specializzata e le scagliature riprofilate.</v>
      </c>
      <c r="D198" s="830"/>
      <c r="E198" s="830"/>
      <c r="F198" s="830"/>
      <c r="G198" s="831"/>
      <c r="H198" s="324">
        <v>197</v>
      </c>
    </row>
    <row r="199" spans="1:8" ht="43.7" customHeight="1" x14ac:dyDescent="0.25">
      <c r="A199" s="439" t="str">
        <f>'02 LISTA CONTROLLO E RAPPORTO'!A198</f>
        <v/>
      </c>
      <c r="B199" s="61">
        <v>2201.0500000000002</v>
      </c>
      <c r="C199" s="12" t="str">
        <f>'02 LISTA CONTROLLO E RAPPORTO'!C198</f>
        <v>Descrizione del difetto: non tutti gli attraversamenti tra il locale ventilazione e il locale soggiorno sono ermetici ai gas (paratia tagliafuoco).</v>
      </c>
      <c r="D199" s="440" t="s">
        <v>2073</v>
      </c>
      <c r="E199" s="346" t="s">
        <v>2072</v>
      </c>
      <c r="F199" s="346"/>
      <c r="G199" s="347"/>
      <c r="H199" s="324">
        <v>198</v>
      </c>
    </row>
    <row r="200" spans="1:8" ht="15" customHeight="1" x14ac:dyDescent="0.25">
      <c r="A200" s="399" t="str">
        <f>'02 LISTA CONTROLLO E RAPPORTO'!A199</f>
        <v/>
      </c>
      <c r="B200" s="400"/>
      <c r="C200" s="829" t="str">
        <f>'02 LISTA CONTROLLO E RAPPORTO'!C199</f>
        <v>Questi attraversamenti devono essere resi ermetici da una ditta specializzata.</v>
      </c>
      <c r="D200" s="830"/>
      <c r="E200" s="830"/>
      <c r="F200" s="830"/>
      <c r="G200" s="831"/>
      <c r="H200" s="324">
        <v>199</v>
      </c>
    </row>
    <row r="201" spans="1:8" ht="29.45" customHeight="1" x14ac:dyDescent="0.25">
      <c r="A201" s="439" t="str">
        <f>'02 LISTA CONTROLLO E RAPPORTO'!A200</f>
        <v/>
      </c>
      <c r="B201" s="61">
        <v>2201.06</v>
      </c>
      <c r="C201" s="12" t="str">
        <f>'02 LISTA CONTROLLO E RAPPORTO'!C200</f>
        <v>Descrizione del difetto: le pareti e/o le solette sono intaccate da muffa.</v>
      </c>
      <c r="D201" s="440" t="s">
        <v>2073</v>
      </c>
      <c r="E201" s="346" t="s">
        <v>2072</v>
      </c>
      <c r="F201" s="346"/>
      <c r="G201" s="347"/>
      <c r="H201" s="324">
        <v>200</v>
      </c>
    </row>
    <row r="202" spans="1:8" ht="43.7" customHeight="1" thickBot="1" x14ac:dyDescent="0.3">
      <c r="A202" s="399" t="str">
        <f>'02 LISTA CONTROLLO E RAPPORTO'!A201</f>
        <v/>
      </c>
      <c r="B202" s="400"/>
      <c r="C202" s="821"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2" s="822"/>
      <c r="E202" s="822"/>
      <c r="F202" s="822"/>
      <c r="G202" s="823"/>
      <c r="H202" s="324">
        <v>201</v>
      </c>
    </row>
    <row r="203" spans="1:8" ht="15" customHeight="1" thickBot="1" x14ac:dyDescent="0.3">
      <c r="A203" s="395" t="str">
        <f>'02 LISTA CONTROLLO E RAPPORTO'!A202</f>
        <v/>
      </c>
      <c r="B203" s="203">
        <v>2202</v>
      </c>
      <c r="C203" s="144" t="str">
        <f>'02 LISTA CONTROLLO E RAPPORTO'!C202</f>
        <v>Uscite di sicurezza (US) e cunicoli d’evasione (CE)</v>
      </c>
      <c r="D203" s="396"/>
      <c r="E203" s="826"/>
      <c r="F203" s="827"/>
      <c r="G203" s="828"/>
      <c r="H203" s="324">
        <v>202</v>
      </c>
    </row>
    <row r="204" spans="1:8" ht="29.45" customHeight="1" x14ac:dyDescent="0.25">
      <c r="A204" s="397" t="str">
        <f>'02 LISTA CONTROLLO E RAPPORTO'!A203</f>
        <v/>
      </c>
      <c r="B204" s="189">
        <v>2202.0100000000002</v>
      </c>
      <c r="C204" s="68" t="str">
        <f>'02 LISTA CONTROLLO E RAPPORTO'!C203</f>
        <v>Descrizione del difetto: l’accesso ai pozzi d’uscita per effettuare la manutenzione non è garantito.</v>
      </c>
      <c r="D204" s="398" t="s">
        <v>2073</v>
      </c>
      <c r="E204" s="346" t="s">
        <v>2072</v>
      </c>
      <c r="F204" s="346"/>
      <c r="G204" s="347"/>
      <c r="H204" s="324">
        <v>203</v>
      </c>
    </row>
    <row r="205" spans="1:8" ht="15" customHeight="1" x14ac:dyDescent="0.25">
      <c r="A205" s="399" t="str">
        <f>'02 LISTA CONTROLLO E RAPPORTO'!A204</f>
        <v/>
      </c>
      <c r="B205" s="226"/>
      <c r="C205" s="829" t="str">
        <f>'02 LISTA CONTROLLO E RAPPORTO'!C204</f>
        <v xml:space="preserve">L’accesso ai pozzi deve essere garantito. </v>
      </c>
      <c r="D205" s="830"/>
      <c r="E205" s="830"/>
      <c r="F205" s="830"/>
      <c r="G205" s="831"/>
      <c r="H205" s="324">
        <v>204</v>
      </c>
    </row>
    <row r="206" spans="1:8" ht="45" customHeight="1" x14ac:dyDescent="0.25">
      <c r="A206" s="403" t="str">
        <f>'02 LISTA CONTROLLO E RAPPORTO'!A205</f>
        <v/>
      </c>
      <c r="B206" s="219"/>
      <c r="C206" s="829" t="str">
        <f>'02 LISTA CONTROLLO E RAPPORTO'!C205</f>
        <v>Le uscite di sicurezza (US) devono avere un’apertura di almeno 0.60 m x 0.80 m. I cunicoli d’evasione (CE) devono avere un’apertura di almeno 0.60 m x 0.60 m.</v>
      </c>
      <c r="D206" s="830"/>
      <c r="E206" s="830"/>
      <c r="F206" s="830"/>
      <c r="G206" s="831"/>
      <c r="H206" s="324">
        <v>205</v>
      </c>
    </row>
    <row r="207" spans="1:8" ht="44.45" customHeight="1" x14ac:dyDescent="0.25">
      <c r="A207" s="403" t="str">
        <f>'02 LISTA CONTROLLO E RAPPORTO'!A206</f>
        <v/>
      </c>
      <c r="B207" s="219"/>
      <c r="C207" s="829" t="str">
        <f>'02 LISTA CONTROLLO E RAPPORTO'!C206</f>
        <v>Il profilo metallico avvitato sui bordi dell’apertura la rimpicciolisce su entrambi i lati di 0.10 m. Deve quindi essere concepito in maniera da poter essere facilmente rimosso in caso di occupazione del rifugio.</v>
      </c>
      <c r="D207" s="830"/>
      <c r="E207" s="830"/>
      <c r="F207" s="830"/>
      <c r="G207" s="831"/>
      <c r="H207" s="324">
        <v>206</v>
      </c>
    </row>
    <row r="208" spans="1:8" ht="30.6" customHeight="1" x14ac:dyDescent="0.25">
      <c r="A208" s="403" t="str">
        <f>'02 LISTA CONTROLLO E RAPPORTO'!A207</f>
        <v/>
      </c>
      <c r="B208" s="219"/>
      <c r="C208" s="829" t="str">
        <f>'02 LISTA CONTROLLO E RAPPORTO'!C207</f>
        <v>L’isolazione esterna rimpicciolisce l’apertura di 0.10 m e deve essere adattata in modo tale che l’apertura raggiunga le dimensioni prescritte.</v>
      </c>
      <c r="D208" s="830"/>
      <c r="E208" s="830"/>
      <c r="F208" s="830"/>
      <c r="G208" s="831"/>
      <c r="H208" s="324">
        <v>207</v>
      </c>
    </row>
    <row r="209" spans="1:8" ht="30" customHeight="1" x14ac:dyDescent="0.25">
      <c r="A209" s="403" t="str">
        <f>'02 LISTA CONTROLLO E RAPPORTO'!A208</f>
        <v/>
      </c>
      <c r="B209" s="219"/>
      <c r="C209" s="829" t="str">
        <f>'02 LISTA CONTROLLO E RAPPORTO'!C208</f>
        <v>L’elemento del pozzo luce (altezza min. 1 m) deve essere smontato e sostituito da un elemento più grande, in modo che l’apertura raggiunga almeno le dimensioni prescritte.</v>
      </c>
      <c r="D209" s="830"/>
      <c r="E209" s="830"/>
      <c r="F209" s="830"/>
      <c r="G209" s="831"/>
      <c r="H209" s="324">
        <v>208</v>
      </c>
    </row>
    <row r="210" spans="1:8" ht="32.450000000000003" customHeight="1" x14ac:dyDescent="0.25">
      <c r="A210" s="403" t="str">
        <f>'02 LISTA CONTROLLO E RAPPORTO'!A209</f>
        <v/>
      </c>
      <c r="B210" s="222"/>
      <c r="C210" s="829" t="str">
        <f>'02 LISTA CONTROLLO E RAPPORTO'!C209</f>
        <v>Se l’accesso ai pozzi d’uscita non è sufficientemente garantito, ci si deve accordare con l’ente cantonale responsabile delle costruzioni di protezione su come procedere.</v>
      </c>
      <c r="D210" s="830"/>
      <c r="E210" s="830"/>
      <c r="F210" s="830"/>
      <c r="G210" s="831"/>
      <c r="H210" s="324">
        <v>209</v>
      </c>
    </row>
    <row r="211" spans="1:8" ht="29.45" customHeight="1" x14ac:dyDescent="0.25">
      <c r="A211" s="439" t="str">
        <f>'02 LISTA CONTROLLO E RAPPORTO'!A210</f>
        <v/>
      </c>
      <c r="B211" s="61">
        <v>2202.02</v>
      </c>
      <c r="C211" s="12" t="str">
        <f>'02 LISTA CONTROLLO E RAPPORTO'!C210</f>
        <v>Descrizione del difetto: lo spigolo inferiore dell’architrave dell’apertura del coperchio blindato (CB) non si trova ad almeno 35 cm sotto terra.</v>
      </c>
      <c r="D211" s="440" t="s">
        <v>2073</v>
      </c>
      <c r="E211" s="346" t="s">
        <v>2072</v>
      </c>
      <c r="F211" s="346"/>
      <c r="G211" s="347"/>
      <c r="H211" s="324">
        <v>210</v>
      </c>
    </row>
    <row r="212" spans="1:8" ht="37.35" customHeight="1" x14ac:dyDescent="0.25">
      <c r="A212" s="399" t="str">
        <f>'02 LISTA CONTROLLO E RAPPORTO'!A211</f>
        <v/>
      </c>
      <c r="B212" s="226"/>
      <c r="C212" s="829" t="str">
        <f>'02 LISTA CONTROLLO E RAPPORTO'!C211</f>
        <v>L’architrave dell’apertura del coperchio blindato (CB) deve trovarsi almeno 35 cm sotto terra (protezione dalle radiazioni e dalle schegge).</v>
      </c>
      <c r="D212" s="830"/>
      <c r="E212" s="830"/>
      <c r="F212" s="830"/>
      <c r="G212" s="831"/>
      <c r="H212" s="324">
        <v>211</v>
      </c>
    </row>
    <row r="213" spans="1:8" ht="19.350000000000001" customHeight="1" x14ac:dyDescent="0.25">
      <c r="A213" s="403" t="str">
        <f>'02 LISTA CONTROLLO E RAPPORTO'!A212</f>
        <v/>
      </c>
      <c r="B213" s="219"/>
      <c r="C213" s="829" t="str">
        <f>'02 LISTA CONTROLLO E RAPPORTO'!C212</f>
        <v>Il pozzo dell’uscita di sicurezza deve essere innalzato e il terreno circostante adattato di conseguenza.</v>
      </c>
      <c r="D213" s="830"/>
      <c r="E213" s="830"/>
      <c r="F213" s="830"/>
      <c r="G213" s="831"/>
      <c r="H213" s="324">
        <v>212</v>
      </c>
    </row>
    <row r="214" spans="1:8" ht="29.45" customHeight="1" x14ac:dyDescent="0.25">
      <c r="A214" s="403" t="str">
        <f>'02 LISTA CONTROLLO E RAPPORTO'!A213</f>
        <v/>
      </c>
      <c r="B214" s="222"/>
      <c r="C214" s="829" t="str">
        <f>'02 LISTA CONTROLLO E RAPPORTO'!C213</f>
        <v>In presenza di un difetto di questo tipo, ci si deve accordare con l’ente cantonale responsabile delle costruzioni di protezione su come procedere.</v>
      </c>
      <c r="D214" s="830"/>
      <c r="E214" s="830"/>
      <c r="F214" s="830"/>
      <c r="G214" s="831"/>
      <c r="H214" s="324">
        <v>213</v>
      </c>
    </row>
    <row r="215" spans="1:8" ht="29.45" customHeight="1" x14ac:dyDescent="0.25">
      <c r="A215" s="439" t="str">
        <f>'02 LISTA CONTROLLO E RAPPORTO'!A214</f>
        <v/>
      </c>
      <c r="B215" s="61">
        <v>2202.0300000000002</v>
      </c>
      <c r="C215" s="12" t="str">
        <f>'02 LISTA CONTROLLO E RAPPORTO'!C214</f>
        <v>Descrizione del difetto: lo spigolo superiore dei pozzi d’uscita non è adattato all’altezza del terreno circostante.</v>
      </c>
      <c r="D215" s="440" t="s">
        <v>2073</v>
      </c>
      <c r="E215" s="346" t="s">
        <v>2072</v>
      </c>
      <c r="F215" s="346"/>
      <c r="G215" s="347"/>
      <c r="H215" s="324">
        <v>214</v>
      </c>
    </row>
    <row r="216" spans="1:8" ht="30.6" customHeight="1" x14ac:dyDescent="0.25">
      <c r="A216" s="399" t="str">
        <f>'02 LISTA CONTROLLO E RAPPORTO'!A215</f>
        <v/>
      </c>
      <c r="B216" s="400"/>
      <c r="C216" s="829" t="str">
        <f>'02 LISTA CONTROLLO E RAPPORTO'!C215</f>
        <v>Lo spigolo superiore dei pozzi delle uscite di sicurezza e dei cunicoli d’evasione deve raggiungere l’altezza del terreno, in caso contrario deve essere innalzato almeno fino a filo del terreno.</v>
      </c>
      <c r="D216" s="830"/>
      <c r="E216" s="830"/>
      <c r="F216" s="830"/>
      <c r="G216" s="831"/>
      <c r="H216" s="324">
        <v>215</v>
      </c>
    </row>
    <row r="217" spans="1:8" ht="29.45" customHeight="1" x14ac:dyDescent="0.25">
      <c r="A217" s="414" t="str">
        <f>'02 LISTA CONTROLLO E RAPPORTO'!A216</f>
        <v/>
      </c>
      <c r="B217" s="195">
        <v>2202.04</v>
      </c>
      <c r="C217" s="75" t="str">
        <f>'02 LISTA CONTROLLO E RAPPORTO'!C216</f>
        <v>Descrizione del difetto: le coperture dei pozzi (coperchi, griglie) non sono assicurate.</v>
      </c>
      <c r="D217" s="415" t="s">
        <v>1</v>
      </c>
      <c r="E217" s="344" t="s">
        <v>2072</v>
      </c>
      <c r="F217" s="344"/>
      <c r="G217" s="345"/>
      <c r="H217" s="324">
        <v>216</v>
      </c>
    </row>
    <row r="218" spans="1:8" ht="43.35" customHeight="1" x14ac:dyDescent="0.25">
      <c r="A218" s="399" t="str">
        <f>'02 LISTA CONTROLLO E RAPPORTO'!A217</f>
        <v/>
      </c>
      <c r="B218" s="226"/>
      <c r="C218" s="829"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8" s="830"/>
      <c r="E218" s="830"/>
      <c r="F218" s="830"/>
      <c r="G218" s="831"/>
      <c r="H218" s="324">
        <v>217</v>
      </c>
    </row>
    <row r="219" spans="1:8" ht="60" customHeight="1" x14ac:dyDescent="0.25">
      <c r="A219" s="403" t="str">
        <f>'02 LISTA CONTROLLO E RAPPORTO'!A218</f>
        <v/>
      </c>
      <c r="B219" s="222"/>
      <c r="C219" s="829"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9" s="830"/>
      <c r="E219" s="830"/>
      <c r="F219" s="830"/>
      <c r="G219" s="831"/>
      <c r="H219" s="324">
        <v>218</v>
      </c>
    </row>
    <row r="220" spans="1:8" ht="43.7" customHeight="1" x14ac:dyDescent="0.25">
      <c r="A220" s="439" t="str">
        <f>'02 LISTA CONTROLLO E RAPPORTO'!A219</f>
        <v/>
      </c>
      <c r="B220" s="61">
        <v>2202.0500000000002</v>
      </c>
      <c r="C220" s="12" t="str">
        <f>'02 LISTA CONTROLLO E RAPPORTO'!C219</f>
        <v>Descrizione del difetto: a partire da un’altezza del pozzo di ≥ 1.5 fino a ≤ 4.5 m, nella parte più stretta del pozzo non sono presenti né una scala né staffe di risalita funzionali.</v>
      </c>
      <c r="D220" s="440" t="s">
        <v>2073</v>
      </c>
      <c r="E220" s="346" t="s">
        <v>2072</v>
      </c>
      <c r="F220" s="346"/>
      <c r="G220" s="347"/>
      <c r="H220" s="324">
        <v>219</v>
      </c>
    </row>
    <row r="221" spans="1:8" ht="29.45" customHeight="1" x14ac:dyDescent="0.25">
      <c r="A221" s="399" t="str">
        <f>'02 LISTA CONTROLLO E RAPPORTO'!A220</f>
        <v/>
      </c>
      <c r="B221" s="400"/>
      <c r="C221" s="829" t="str">
        <f>'02 LISTA CONTROLLO E RAPPORTO'!C220</f>
        <v>A partire da 1.50 m d’altezza, il pozzo dev’essere munito di staffe o di scale di risalita (ITRP), che devono essere montate alla parete del pozzo stesso. Non possono terminare sul lato conico dell’uscita.</v>
      </c>
      <c r="D221" s="830"/>
      <c r="E221" s="830"/>
      <c r="F221" s="830"/>
      <c r="G221" s="831"/>
      <c r="H221" s="324">
        <v>220</v>
      </c>
    </row>
    <row r="222" spans="1:8" ht="29.45" customHeight="1" x14ac:dyDescent="0.25">
      <c r="A222" s="439" t="str">
        <f>'02 LISTA CONTROLLO E RAPPORTO'!A221</f>
        <v/>
      </c>
      <c r="B222" s="61">
        <v>2202.06</v>
      </c>
      <c r="C222" s="12" t="str">
        <f>'02 LISTA CONTROLLO E RAPPORTO'!C221</f>
        <v>Descrizione del difetto: il pozzo dell’uscita di sicurezza con un’altezza di &lt; 4.5 m non corrisponde alle dimensioni minime di 60 cm x 80 cm.</v>
      </c>
      <c r="D222" s="440" t="s">
        <v>2073</v>
      </c>
      <c r="E222" s="346" t="s">
        <v>2072</v>
      </c>
      <c r="F222" s="346"/>
      <c r="G222" s="347"/>
      <c r="H222" s="324">
        <v>221</v>
      </c>
    </row>
    <row r="223" spans="1:8" ht="29.45" customHeight="1" x14ac:dyDescent="0.25">
      <c r="A223" s="399" t="str">
        <f>'02 LISTA CONTROLLO E RAPPORTO'!A222</f>
        <v/>
      </c>
      <c r="B223" s="400"/>
      <c r="C223" s="829" t="str">
        <f>'02 LISTA CONTROLLO E RAPPORTO'!C222</f>
        <v>Le uscite di sicurezza (US) devono avere un’apertura di almeno 0.60 m x 0.80 m.</v>
      </c>
      <c r="D223" s="830"/>
      <c r="E223" s="830"/>
      <c r="F223" s="830"/>
      <c r="G223" s="831"/>
      <c r="H223" s="324">
        <v>222</v>
      </c>
    </row>
    <row r="224" spans="1:8" ht="58.35" customHeight="1" x14ac:dyDescent="0.25">
      <c r="A224" s="439" t="str">
        <f>'02 LISTA CONTROLLO E RAPPORTO'!A223</f>
        <v/>
      </c>
      <c r="B224" s="61">
        <v>2202.0700000000002</v>
      </c>
      <c r="C224" s="12" t="str">
        <f>'02 LISTA CONTROLLO E RAPPORTO'!C223</f>
        <v>Descrizione del difetto: il pozzo dell’uscita di sicurezza con un’altezza di ≥ 4.5 m non corrisponde alle dimensioni minime di 1.3 m x 0.8 m o non dispone di un pianerottolo di sicurezza con un passaggio di &gt; 60 cm x 80 cm.</v>
      </c>
      <c r="D224" s="440" t="s">
        <v>2073</v>
      </c>
      <c r="E224" s="346" t="s">
        <v>2072</v>
      </c>
      <c r="F224" s="346"/>
      <c r="G224" s="347"/>
      <c r="H224" s="324">
        <v>223</v>
      </c>
    </row>
    <row r="225" spans="1:8" ht="30.6" customHeight="1" x14ac:dyDescent="0.25">
      <c r="A225" s="399" t="str">
        <f>'02 LISTA CONTROLLO E RAPPORTO'!A224</f>
        <v/>
      </c>
      <c r="B225" s="226"/>
      <c r="C225" s="829" t="str">
        <f>'02 LISTA CONTROLLO E RAPPORTO'!C224</f>
        <v>A partire da 4.50 m d’altezza, il pozzo dev’essere munito di pianerottoli intermedi alternati lateralmente. In loro assenza, sono prescritte scalette di risalita con gabbia di protezione (gabbia raccomandata da un’altezza di 3.00 m).</v>
      </c>
      <c r="D225" s="830"/>
      <c r="E225" s="830"/>
      <c r="F225" s="830"/>
      <c r="G225" s="831"/>
      <c r="H225" s="324">
        <v>224</v>
      </c>
    </row>
    <row r="226" spans="1:8" ht="30" customHeight="1" x14ac:dyDescent="0.25">
      <c r="A226" s="403" t="str">
        <f>'02 LISTA CONTROLLO E RAPPORTO'!A225</f>
        <v/>
      </c>
      <c r="B226" s="222"/>
      <c r="C226" s="829" t="str">
        <f>'02 LISTA CONTROLLO E RAPPORTO'!C225</f>
        <v>Occorre installare dei dispositivi d’accesso adeguati e montati fissi in tutta la costruzione, rispettando le pertinenti prescrizioni SUVA.</v>
      </c>
      <c r="D226" s="830"/>
      <c r="E226" s="830"/>
      <c r="F226" s="830"/>
      <c r="G226" s="831"/>
      <c r="H226" s="324">
        <v>225</v>
      </c>
    </row>
    <row r="227" spans="1:8" ht="29.45" customHeight="1" x14ac:dyDescent="0.25">
      <c r="A227" s="439" t="str">
        <f>'02 LISTA CONTROLLO E RAPPORTO'!A226</f>
        <v/>
      </c>
      <c r="B227" s="61">
        <v>2202.08</v>
      </c>
      <c r="C227" s="12" t="str">
        <f>'02 LISTA CONTROLLO E RAPPORTO'!C226</f>
        <v>Descrizione del difetto: il drenaggio dell’acqua manca o non funziona.</v>
      </c>
      <c r="D227" s="440" t="s">
        <v>2073</v>
      </c>
      <c r="E227" s="346" t="s">
        <v>2072</v>
      </c>
      <c r="F227" s="346"/>
      <c r="G227" s="347"/>
      <c r="H227" s="324">
        <v>226</v>
      </c>
    </row>
    <row r="228" spans="1:8" ht="45.6" customHeight="1" x14ac:dyDescent="0.25">
      <c r="A228" s="399" t="str">
        <f>'02 LISTA CONTROLLO E RAPPORTO'!A227</f>
        <v/>
      </c>
      <c r="B228" s="226"/>
      <c r="C228" s="829"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8" s="830"/>
      <c r="E228" s="830"/>
      <c r="F228" s="830"/>
      <c r="G228" s="831"/>
      <c r="H228" s="324">
        <v>227</v>
      </c>
    </row>
    <row r="229" spans="1:8" ht="29.45" customHeight="1" x14ac:dyDescent="0.25">
      <c r="A229" s="403" t="str">
        <f>'02 LISTA CONTROLLO E RAPPORTO'!A228</f>
        <v/>
      </c>
      <c r="B229" s="222"/>
      <c r="C229" s="829" t="str">
        <f>'02 LISTA CONTROLLO E RAPPORTO'!C228</f>
        <v>In presenza di un difetto ci si deve accordare con l’ente cantonale responsabile delle costruzioni di protezione su come procedere.</v>
      </c>
      <c r="D229" s="830"/>
      <c r="E229" s="830"/>
      <c r="F229" s="830"/>
      <c r="G229" s="831"/>
      <c r="H229" s="324">
        <v>228</v>
      </c>
    </row>
    <row r="230" spans="1:8" ht="15" customHeight="1" x14ac:dyDescent="0.25">
      <c r="A230" s="439" t="str">
        <f>'02 LISTA CONTROLLO E RAPPORTO'!A229</f>
        <v/>
      </c>
      <c r="B230" s="61">
        <v>2202.09</v>
      </c>
      <c r="C230" s="12" t="str">
        <f>'02 LISTA CONTROLLO E RAPPORTO'!C229</f>
        <v>Descrizione del difetto: i pozzi e i CE sono danneggiati.</v>
      </c>
      <c r="D230" s="440" t="s">
        <v>2073</v>
      </c>
      <c r="E230" s="346" t="s">
        <v>2072</v>
      </c>
      <c r="F230" s="346"/>
      <c r="G230" s="347"/>
      <c r="H230" s="324">
        <v>229</v>
      </c>
    </row>
    <row r="231" spans="1:8" ht="15" customHeight="1" x14ac:dyDescent="0.25">
      <c r="A231" s="399" t="str">
        <f>'02 LISTA CONTROLLO E RAPPORTO'!A230</f>
        <v/>
      </c>
      <c r="B231" s="400"/>
      <c r="C231" s="829" t="str">
        <f>'02 LISTA CONTROLLO E RAPPORTO'!C230</f>
        <v>I pozzi e i CE devono essere riparati.</v>
      </c>
      <c r="D231" s="830"/>
      <c r="E231" s="830"/>
      <c r="F231" s="830"/>
      <c r="G231" s="831"/>
      <c r="H231" s="324">
        <v>230</v>
      </c>
    </row>
    <row r="232" spans="1:8" ht="15" customHeight="1" x14ac:dyDescent="0.25">
      <c r="A232" s="439" t="str">
        <f>'02 LISTA CONTROLLO E RAPPORTO'!A231</f>
        <v/>
      </c>
      <c r="B232" s="61">
        <v>2202.1</v>
      </c>
      <c r="C232" s="12" t="str">
        <f>'02 LISTA CONTROLLO E RAPPORTO'!C231</f>
        <v>Descrizione del difetto: le US / i CE non sono praticabili.</v>
      </c>
      <c r="D232" s="440" t="s">
        <v>2073</v>
      </c>
      <c r="E232" s="346" t="s">
        <v>2072</v>
      </c>
      <c r="F232" s="346"/>
      <c r="G232" s="347"/>
      <c r="H232" s="324">
        <v>231</v>
      </c>
    </row>
    <row r="233" spans="1:8" ht="29.45" customHeight="1" x14ac:dyDescent="0.25">
      <c r="A233" s="399" t="str">
        <f>'02 LISTA CONTROLLO E RAPPORTO'!A232</f>
        <v/>
      </c>
      <c r="B233" s="400"/>
      <c r="C233" s="829" t="str">
        <f>'02 LISTA CONTROLLO E RAPPORTO'!C232</f>
        <v>In vista della manutenzione o di un’occupazione, le US e i CE devono essere sistemati affinché siano praticabili.</v>
      </c>
      <c r="D233" s="830"/>
      <c r="E233" s="830"/>
      <c r="F233" s="830"/>
      <c r="G233" s="831"/>
      <c r="H233" s="324">
        <v>232</v>
      </c>
    </row>
    <row r="234" spans="1:8" ht="29.45" customHeight="1" x14ac:dyDescent="0.25">
      <c r="A234" s="439" t="str">
        <f>'02 LISTA CONTROLLO E RAPPORTO'!A233</f>
        <v/>
      </c>
      <c r="B234" s="61">
        <v>2202.11</v>
      </c>
      <c r="C234" s="12" t="str">
        <f>'02 LISTA CONTROLLO E RAPPORTO'!C233</f>
        <v>Descrizione del difetto: la copertura del terreno dei CE non raggiunge il minimo di 30 cm.</v>
      </c>
      <c r="D234" s="440" t="s">
        <v>2073</v>
      </c>
      <c r="E234" s="346" t="s">
        <v>2072</v>
      </c>
      <c r="F234" s="346"/>
      <c r="G234" s="347"/>
      <c r="H234" s="324">
        <v>233</v>
      </c>
    </row>
    <row r="235" spans="1:8" ht="33.6" customHeight="1" thickBot="1" x14ac:dyDescent="0.3">
      <c r="A235" s="399" t="str">
        <f>'02 LISTA CONTROLLO E RAPPORTO'!A234</f>
        <v/>
      </c>
      <c r="B235" s="400"/>
      <c r="C235" s="821" t="str">
        <f>'02 LISTA CONTROLLO E RAPPORTO'!C234</f>
        <v>Il cunicolo d’evasione deve essere interrato almeno 0.30 m. La copertura e il pozzo di uscita del cunicolo d’evasione devono essere innalzati di conseguenza.</v>
      </c>
      <c r="D235" s="822"/>
      <c r="E235" s="822"/>
      <c r="F235" s="822"/>
      <c r="G235" s="823"/>
      <c r="H235" s="324">
        <v>234</v>
      </c>
    </row>
    <row r="236" spans="1:8" ht="15" customHeight="1" thickBot="1" x14ac:dyDescent="0.3">
      <c r="A236" s="395" t="str">
        <f>'02 LISTA CONTROLLO E RAPPORTO'!A235</f>
        <v/>
      </c>
      <c r="B236" s="203">
        <v>2203</v>
      </c>
      <c r="C236" s="144" t="str">
        <f>'02 LISTA CONTROLLO E RAPPORTO'!C235</f>
        <v>Protezione degli accessi contro le macerie</v>
      </c>
      <c r="D236" s="396"/>
      <c r="E236" s="826"/>
      <c r="F236" s="827"/>
      <c r="G236" s="828"/>
      <c r="H236" s="324">
        <v>235</v>
      </c>
    </row>
    <row r="237" spans="1:8" ht="58.35" customHeight="1" x14ac:dyDescent="0.25">
      <c r="A237" s="397" t="str">
        <f>'02 LISTA CONTROLLO E RAPPORTO'!A236</f>
        <v/>
      </c>
      <c r="B237" s="189">
        <v>2203.0100000000002</v>
      </c>
      <c r="C237"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7" s="398" t="s">
        <v>2073</v>
      </c>
      <c r="E237" s="346" t="s">
        <v>2072</v>
      </c>
      <c r="F237" s="346"/>
      <c r="G237" s="347"/>
      <c r="H237" s="324">
        <v>236</v>
      </c>
    </row>
    <row r="238" spans="1:8" ht="46.7" customHeight="1" x14ac:dyDescent="0.25">
      <c r="A238" s="399" t="str">
        <f>'02 LISTA CONTROLLO E RAPPORTO'!A237</f>
        <v/>
      </c>
      <c r="B238" s="226"/>
      <c r="C238" s="866"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8" s="867"/>
      <c r="E238" s="867"/>
      <c r="F238" s="867"/>
      <c r="G238" s="868"/>
      <c r="H238" s="324">
        <v>237</v>
      </c>
    </row>
    <row r="239" spans="1:8" ht="29.45" customHeight="1" x14ac:dyDescent="0.25">
      <c r="A239" s="403" t="str">
        <f>'02 LISTA CONTROLLO E RAPPORTO'!A238</f>
        <v/>
      </c>
      <c r="B239" s="222"/>
      <c r="C239" s="866" t="str">
        <f>'02 LISTA CONTROLLO E RAPPORTO'!C238</f>
        <v>In presenza di un difetto ci si deve accordare con l’ente cantonale responsabile delle costruzioni di protezione su come procedere.</v>
      </c>
      <c r="D239" s="867"/>
      <c r="E239" s="867"/>
      <c r="F239" s="867"/>
      <c r="G239" s="868"/>
      <c r="H239" s="324">
        <v>238</v>
      </c>
    </row>
    <row r="240" spans="1:8" ht="15" customHeight="1" x14ac:dyDescent="0.25">
      <c r="A240" s="439" t="str">
        <f>'02 LISTA CONTROLLO E RAPPORTO'!A239</f>
        <v/>
      </c>
      <c r="B240" s="61">
        <v>2203.02</v>
      </c>
      <c r="C240" s="12" t="str">
        <f>'02 LISTA CONTROLLO E RAPPORTO'!C239</f>
        <v>Descrizione del difetto: manca un accesso protetto contro le macerie.</v>
      </c>
      <c r="D240" s="440" t="s">
        <v>2073</v>
      </c>
      <c r="E240" s="346" t="s">
        <v>2072</v>
      </c>
      <c r="F240" s="346"/>
      <c r="G240" s="347"/>
      <c r="H240" s="324">
        <v>239</v>
      </c>
    </row>
    <row r="241" spans="1:8" ht="30.6" customHeight="1" x14ac:dyDescent="0.25">
      <c r="A241" s="399" t="str">
        <f>'02 LISTA CONTROLLO E RAPPORTO'!A240</f>
        <v/>
      </c>
      <c r="B241" s="226"/>
      <c r="C241" s="866" t="str">
        <f>'02 LISTA CONTROLLO E RAPPORTO'!C240</f>
        <v>Almeno un accesso deve essere dotato di protezione contro le macerie (protezione contro le macerie = distanza minima corrispondente a ½ altezza della gronda della facciata dell’edificio sovrastante o vicino).</v>
      </c>
      <c r="D241" s="867"/>
      <c r="E241" s="867"/>
      <c r="F241" s="867"/>
      <c r="G241" s="868"/>
      <c r="H241" s="324">
        <v>240</v>
      </c>
    </row>
    <row r="242" spans="1:8" ht="29.45" customHeight="1" thickBot="1" x14ac:dyDescent="0.3">
      <c r="A242" s="403" t="str">
        <f>'02 LISTA CONTROLLO E RAPPORTO'!A241</f>
        <v/>
      </c>
      <c r="B242" s="222"/>
      <c r="C242" s="863" t="str">
        <f>'02 LISTA CONTROLLO E RAPPORTO'!C241</f>
        <v>In presenza di un difetto ci si deve accordare con l’ente cantonale responsabile delle costruzioni di protezione su come procedere.</v>
      </c>
      <c r="D242" s="864"/>
      <c r="E242" s="864"/>
      <c r="F242" s="864"/>
      <c r="G242" s="865"/>
      <c r="H242" s="324">
        <v>241</v>
      </c>
    </row>
    <row r="243" spans="1:8" ht="15" customHeight="1" thickBot="1" x14ac:dyDescent="0.3">
      <c r="A243" s="395" t="str">
        <f>'02 LISTA CONTROLLO E RAPPORTO'!A242</f>
        <v/>
      </c>
      <c r="B243" s="203">
        <v>2204</v>
      </c>
      <c r="C243" s="144" t="str">
        <f>'02 LISTA CONTROLLO E RAPPORTO'!C242</f>
        <v>Prese e scarichi d’aria (PA/SA)</v>
      </c>
      <c r="D243" s="396"/>
      <c r="E243" s="826"/>
      <c r="F243" s="827"/>
      <c r="G243" s="828"/>
      <c r="H243" s="324">
        <v>242</v>
      </c>
    </row>
    <row r="244" spans="1:8" ht="29.45" customHeight="1" x14ac:dyDescent="0.25">
      <c r="A244" s="397" t="str">
        <f>'02 LISTA CONTROLLO E RAPPORTO'!A243</f>
        <v/>
      </c>
      <c r="B244" s="189">
        <v>2204.0100000000002</v>
      </c>
      <c r="C244" s="68" t="str">
        <f>'02 LISTA CONTROLLO E RAPPORTO'!C243</f>
        <v>Descrizione del difetto: l’accesso per la manutenzione delle PA non è garantito oppure la sezione dell’apertura è ostruita.</v>
      </c>
      <c r="D244" s="398" t="s">
        <v>2073</v>
      </c>
      <c r="E244" s="346" t="s">
        <v>2072</v>
      </c>
      <c r="F244" s="346"/>
      <c r="G244" s="347"/>
      <c r="H244" s="324">
        <v>243</v>
      </c>
    </row>
    <row r="245" spans="1:8" ht="15" customHeight="1" x14ac:dyDescent="0.25">
      <c r="A245" s="399" t="str">
        <f>'02 LISTA CONTROLLO E RAPPORTO'!A244</f>
        <v/>
      </c>
      <c r="B245" s="400"/>
      <c r="C245" s="866" t="str">
        <f>'02 LISTA CONTROLLO E RAPPORTO'!C244</f>
        <v xml:space="preserve">L’accesso va tenuto libero (l’apertura del pozzo non può essere chiusa, coperta da vegetazione, ecc.). </v>
      </c>
      <c r="D245" s="867"/>
      <c r="E245" s="867"/>
      <c r="F245" s="867"/>
      <c r="G245" s="868"/>
      <c r="H245" s="324">
        <v>244</v>
      </c>
    </row>
    <row r="246" spans="1:8" ht="29.45" customHeight="1" x14ac:dyDescent="0.25">
      <c r="A246" s="439" t="str">
        <f>'02 LISTA CONTROLLO E RAPPORTO'!A245</f>
        <v/>
      </c>
      <c r="B246" s="61">
        <v>2204.02</v>
      </c>
      <c r="C246" s="12" t="str">
        <f>'02 LISTA CONTROLLO E RAPPORTO'!C245</f>
        <v>Descrizione del difetto: l’accesso per la manutenzione degli SA non è garantito oppure la sezione dell’apertura è ostruita.</v>
      </c>
      <c r="D246" s="440" t="s">
        <v>2073</v>
      </c>
      <c r="E246" s="346" t="s">
        <v>2072</v>
      </c>
      <c r="F246" s="346"/>
      <c r="G246" s="347"/>
      <c r="H246" s="324">
        <v>245</v>
      </c>
    </row>
    <row r="247" spans="1:8" ht="15.6" customHeight="1" x14ac:dyDescent="0.25">
      <c r="A247" s="399" t="str">
        <f>'02 LISTA CONTROLLO E RAPPORTO'!A246</f>
        <v/>
      </c>
      <c r="B247" s="400"/>
      <c r="C247" s="866" t="str">
        <f>'02 LISTA CONTROLLO E RAPPORTO'!C246</f>
        <v xml:space="preserve">L’accesso va tenuto libero (l’apertura del pozzo non può essere chiusa, coperta da vegetazione, ecc.). </v>
      </c>
      <c r="D247" s="867"/>
      <c r="E247" s="867"/>
      <c r="F247" s="867"/>
      <c r="G247" s="868"/>
      <c r="H247" s="324">
        <v>246</v>
      </c>
    </row>
    <row r="248" spans="1:8" ht="29.45" customHeight="1" x14ac:dyDescent="0.25">
      <c r="A248" s="414" t="str">
        <f>'02 LISTA CONTROLLO E RAPPORTO'!A247</f>
        <v/>
      </c>
      <c r="B248" s="195">
        <v>2204.0300000000002</v>
      </c>
      <c r="C248" s="75" t="str">
        <f>'02 LISTA CONTROLLO E RAPPORTO'!C247</f>
        <v>Descrizione del difetto: le coperture dei pozzi (coperchi, griglie) non sono assicurate.</v>
      </c>
      <c r="D248" s="415" t="s">
        <v>1</v>
      </c>
      <c r="E248" s="344" t="s">
        <v>2072</v>
      </c>
      <c r="F248" s="344"/>
      <c r="G248" s="345"/>
      <c r="H248" s="324">
        <v>247</v>
      </c>
    </row>
    <row r="249" spans="1:8" ht="44.45" customHeight="1" x14ac:dyDescent="0.25">
      <c r="A249" s="399" t="str">
        <f>'02 LISTA CONTROLLO E RAPPORTO'!A248</f>
        <v/>
      </c>
      <c r="B249" s="400"/>
      <c r="C249" s="866"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9" s="867"/>
      <c r="E249" s="867"/>
      <c r="F249" s="867"/>
      <c r="G249" s="868"/>
      <c r="H249" s="324">
        <v>248</v>
      </c>
    </row>
    <row r="250" spans="1:8" ht="15" customHeight="1" x14ac:dyDescent="0.25">
      <c r="A250" s="439" t="str">
        <f>'02 LISTA CONTROLLO E RAPPORTO'!A249</f>
        <v/>
      </c>
      <c r="B250" s="61">
        <v>2204.04</v>
      </c>
      <c r="C250" s="12" t="str">
        <f>'02 LISTA CONTROLLO E RAPPORTO'!C249</f>
        <v>Descrizione del difetto: le PA non sono protette contro le macerie.</v>
      </c>
      <c r="D250" s="440" t="s">
        <v>2073</v>
      </c>
      <c r="E250" s="346" t="s">
        <v>2072</v>
      </c>
      <c r="F250" s="346"/>
      <c r="G250" s="347"/>
      <c r="H250" s="324">
        <v>249</v>
      </c>
    </row>
    <row r="251" spans="1:8" ht="28.7" customHeight="1" x14ac:dyDescent="0.25">
      <c r="A251" s="399" t="str">
        <f>'02 LISTA CONTROLLO E RAPPORTO'!A250</f>
        <v/>
      </c>
      <c r="B251" s="226"/>
      <c r="C251" s="866" t="str">
        <f>'02 LISTA CONTROLLO E RAPPORTO'!C250</f>
        <v xml:space="preserve">La protezione delle prese d’aria contro le macerie deve essere garantita (protezione contro le macerie = distanza minima corrispondente a ½ altezza della gronda della facciata dell’edificio sovrastante o vicino). </v>
      </c>
      <c r="D251" s="867"/>
      <c r="E251" s="867"/>
      <c r="F251" s="867"/>
      <c r="G251" s="868"/>
      <c r="H251" s="324">
        <v>250</v>
      </c>
    </row>
    <row r="252" spans="1:8" ht="29.45" customHeight="1" x14ac:dyDescent="0.25">
      <c r="A252" s="403" t="str">
        <f>'02 LISTA CONTROLLO E RAPPORTO'!A251</f>
        <v/>
      </c>
      <c r="B252" s="222"/>
      <c r="C252" s="872" t="str">
        <f>'02 LISTA CONTROLLO E RAPPORTO'!C251</f>
        <v>Se le PA non sono protette contro le macerie ci si deve accordare con l’ente cantonale responsabile delle costruzioni di protezione su come procedere.</v>
      </c>
      <c r="D252" s="873"/>
      <c r="E252" s="873"/>
      <c r="F252" s="873"/>
      <c r="G252" s="874"/>
      <c r="H252" s="324">
        <v>251</v>
      </c>
    </row>
    <row r="253" spans="1:8" ht="15" customHeight="1" x14ac:dyDescent="0.25">
      <c r="A253" s="439" t="str">
        <f>'02 LISTA CONTROLLO E RAPPORTO'!A252</f>
        <v/>
      </c>
      <c r="B253" s="61">
        <v>2204.0500000000002</v>
      </c>
      <c r="C253" s="12" t="str">
        <f>'02 LISTA CONTROLLO E RAPPORTO'!C252</f>
        <v>Descrizione del difetto: gli SA non sono protetti contro le macerie.</v>
      </c>
      <c r="D253" s="440" t="s">
        <v>2073</v>
      </c>
      <c r="E253" s="346" t="s">
        <v>2072</v>
      </c>
      <c r="F253" s="346"/>
      <c r="G253" s="347"/>
      <c r="H253" s="324">
        <v>252</v>
      </c>
    </row>
    <row r="254" spans="1:8" ht="28.35" customHeight="1" x14ac:dyDescent="0.25">
      <c r="A254" s="399" t="str">
        <f>'02 LISTA CONTROLLO E RAPPORTO'!A253</f>
        <v/>
      </c>
      <c r="B254" s="226"/>
      <c r="C254" s="866"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4" s="867"/>
      <c r="E254" s="867"/>
      <c r="F254" s="867"/>
      <c r="G254" s="868"/>
      <c r="H254" s="324">
        <v>253</v>
      </c>
    </row>
    <row r="255" spans="1:8" ht="29.45" customHeight="1" x14ac:dyDescent="0.25">
      <c r="A255" s="403" t="str">
        <f>'02 LISTA CONTROLLO E RAPPORTO'!A254</f>
        <v/>
      </c>
      <c r="B255" s="222"/>
      <c r="C255" s="872" t="str">
        <f>'02 LISTA CONTROLLO E RAPPORTO'!C254</f>
        <v xml:space="preserve">Se le SA non sono protette dalle macerie, ci si deve accordare con l’ente cantonale responsabile delle costruzioni di protezione su come procedere. </v>
      </c>
      <c r="D255" s="873"/>
      <c r="E255" s="873"/>
      <c r="F255" s="873"/>
      <c r="G255" s="874"/>
      <c r="H255" s="324">
        <v>254</v>
      </c>
    </row>
    <row r="256" spans="1:8" ht="43.7" customHeight="1" x14ac:dyDescent="0.25">
      <c r="A256" s="439" t="str">
        <f>'02 LISTA CONTROLLO E RAPPORTO'!A255</f>
        <v/>
      </c>
      <c r="B256" s="61">
        <v>2204.06</v>
      </c>
      <c r="C256" s="12" t="str">
        <f>'02 LISTA CONTROLLO E RAPPORTO'!C255</f>
        <v>Descrizione del difetto: la distanza tra PA e SA non corrisponde alla distanza minima necessaria per la direzione prevalente del vento (di regola da 6 a 10 m).</v>
      </c>
      <c r="D256" s="440" t="s">
        <v>2073</v>
      </c>
      <c r="E256" s="346" t="s">
        <v>2072</v>
      </c>
      <c r="F256" s="346"/>
      <c r="G256" s="347"/>
      <c r="H256" s="324">
        <v>255</v>
      </c>
    </row>
    <row r="257" spans="1:8" ht="29.45" customHeight="1" x14ac:dyDescent="0.25">
      <c r="A257" s="399" t="str">
        <f>'02 LISTA CONTROLLO E RAPPORTO'!A256</f>
        <v/>
      </c>
      <c r="B257" s="400"/>
      <c r="C257" s="866" t="str">
        <f>'02 LISTA CONTROLLO E RAPPORTO'!C256</f>
        <v>In presenza di un difetto ci si deve accordare con l’ente cantonale responsabile delle costruzioni di protezione su come procedere.</v>
      </c>
      <c r="D257" s="867"/>
      <c r="E257" s="867"/>
      <c r="F257" s="867"/>
      <c r="G257" s="868"/>
      <c r="H257" s="324">
        <v>256</v>
      </c>
    </row>
    <row r="258" spans="1:8" ht="29.45" customHeight="1" x14ac:dyDescent="0.25">
      <c r="A258" s="414" t="str">
        <f>'02 LISTA CONTROLLO E RAPPORTO'!A257</f>
        <v/>
      </c>
      <c r="B258" s="195">
        <v>2204.0700000000002</v>
      </c>
      <c r="C258" s="75" t="str">
        <f>'02 LISTA CONTROLLO E RAPPORTO'!C257</f>
        <v>Descrizione del difetto: nelle PA mancano le scalette di risalita e/o gli ausili per l’accesso.</v>
      </c>
      <c r="D258" s="415" t="s">
        <v>1</v>
      </c>
      <c r="E258" s="344" t="s">
        <v>2072</v>
      </c>
      <c r="F258" s="344"/>
      <c r="G258" s="345"/>
      <c r="H258" s="324">
        <v>257</v>
      </c>
    </row>
    <row r="259" spans="1:8" ht="34.700000000000003" customHeight="1" x14ac:dyDescent="0.25">
      <c r="A259" s="399" t="str">
        <f>'02 LISTA CONTROLLO E RAPPORTO'!A258</f>
        <v/>
      </c>
      <c r="B259" s="400"/>
      <c r="C259" s="866" t="str">
        <f>'02 LISTA CONTROLLO E RAPPORTO'!C258</f>
        <v>A partire da 1.50 m d’altezza, il pozzo dev’essere munito di staffe o di scale di risalita, che devono essere montate alla parete del pozzo stesso. Non devono terminare sul lato conico dell’uscita.</v>
      </c>
      <c r="D259" s="867"/>
      <c r="E259" s="867"/>
      <c r="F259" s="867"/>
      <c r="G259" s="868"/>
      <c r="H259" s="324">
        <v>258</v>
      </c>
    </row>
    <row r="260" spans="1:8" ht="29.45" customHeight="1" x14ac:dyDescent="0.25">
      <c r="A260" s="414" t="str">
        <f>'02 LISTA CONTROLLO E RAPPORTO'!A259</f>
        <v/>
      </c>
      <c r="B260" s="195">
        <v>2204.08</v>
      </c>
      <c r="C260" s="75" t="str">
        <f>'02 LISTA CONTROLLO E RAPPORTO'!C259</f>
        <v>Descrizione del difetto: negli SA mancano le scalette di risalita e/o gli ausili per l’accesso.</v>
      </c>
      <c r="D260" s="415" t="s">
        <v>1</v>
      </c>
      <c r="E260" s="344" t="s">
        <v>2072</v>
      </c>
      <c r="F260" s="344"/>
      <c r="G260" s="345"/>
      <c r="H260" s="324">
        <v>259</v>
      </c>
    </row>
    <row r="261" spans="1:8" ht="30" customHeight="1" x14ac:dyDescent="0.25">
      <c r="A261" s="399" t="str">
        <f>'02 LISTA CONTROLLO E RAPPORTO'!A260</f>
        <v/>
      </c>
      <c r="B261" s="400"/>
      <c r="C261" s="866" t="str">
        <f>'02 LISTA CONTROLLO E RAPPORTO'!C260</f>
        <v>A partire da 1.50 m d’altezza, il pozzo dev’essere munito di staffe o di scale di risalita, che devono essere montate alla parete del pozzo stesso. Non devono terminare sul lato conico dell’uscita.</v>
      </c>
      <c r="D261" s="867"/>
      <c r="E261" s="867"/>
      <c r="F261" s="867"/>
      <c r="G261" s="868"/>
      <c r="H261" s="324">
        <v>260</v>
      </c>
    </row>
    <row r="262" spans="1:8" ht="43.7" customHeight="1" x14ac:dyDescent="0.25">
      <c r="A262" s="414" t="str">
        <f>'02 LISTA CONTROLLO E RAPPORTO'!A261</f>
        <v/>
      </c>
      <c r="B262" s="195">
        <v>2204.09</v>
      </c>
      <c r="C262" s="75" t="str">
        <f>'02 LISTA CONTROLLO E RAPPORTO'!C261</f>
        <v>Descrizione del difetto: le prese e gli scarichi d’aria con un’altezza &gt; 4.5 m non dispongono di un pianerottolo di sicurezza con un passaggio di &gt; 60 cm x 80 cm o una relativa protezione per la schiena (gabbia di protezione).</v>
      </c>
      <c r="D262" s="415" t="s">
        <v>1</v>
      </c>
      <c r="E262" s="344" t="s">
        <v>2072</v>
      </c>
      <c r="F262" s="344"/>
      <c r="G262" s="345"/>
      <c r="H262" s="324">
        <v>261</v>
      </c>
    </row>
    <row r="263" spans="1:8" ht="29.45" customHeight="1" x14ac:dyDescent="0.25">
      <c r="A263" s="399" t="str">
        <f>'02 LISTA CONTROLLO E RAPPORTO'!A262</f>
        <v/>
      </c>
      <c r="B263" s="226"/>
      <c r="C263" s="829"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3" s="830"/>
      <c r="E263" s="830"/>
      <c r="F263" s="830"/>
      <c r="G263" s="831"/>
      <c r="H263" s="324">
        <v>262</v>
      </c>
    </row>
    <row r="264" spans="1:8" ht="29.45" customHeight="1" x14ac:dyDescent="0.25">
      <c r="A264" s="403" t="str">
        <f>'02 LISTA CONTROLLO E RAPPORTO'!A263</f>
        <v/>
      </c>
      <c r="B264" s="222"/>
      <c r="C264" s="869" t="str">
        <f>'02 LISTA CONTROLLO E RAPPORTO'!C263</f>
        <v xml:space="preserve">Occorre installare dei dispositivi d’accesso adeguati e montati fissi in tutta la costruzione, rispettando le pertinenti prescrizioni SUVA.  </v>
      </c>
      <c r="D264" s="870"/>
      <c r="E264" s="870"/>
      <c r="F264" s="870"/>
      <c r="G264" s="871"/>
      <c r="H264" s="324">
        <v>263</v>
      </c>
    </row>
    <row r="265" spans="1:8" ht="29.45" customHeight="1" x14ac:dyDescent="0.25">
      <c r="A265" s="439" t="str">
        <f>'02 LISTA CONTROLLO E RAPPORTO'!A264</f>
        <v/>
      </c>
      <c r="B265" s="61">
        <v>2204.1</v>
      </c>
      <c r="C265" s="12" t="str">
        <f>'02 LISTA CONTROLLO E RAPPORTO'!C264</f>
        <v>Descrizione del difetto: il drenaggio dell’acqua manca o non funziona.</v>
      </c>
      <c r="D265" s="440" t="s">
        <v>2073</v>
      </c>
      <c r="E265" s="346" t="s">
        <v>2072</v>
      </c>
      <c r="F265" s="346"/>
      <c r="G265" s="347"/>
      <c r="H265" s="324">
        <v>264</v>
      </c>
    </row>
    <row r="266" spans="1:8" ht="43.35" customHeight="1" x14ac:dyDescent="0.25">
      <c r="A266" s="399" t="str">
        <f>'02 LISTA CONTROLLO E RAPPORTO'!A265</f>
        <v/>
      </c>
      <c r="B266" s="226"/>
      <c r="C266" s="829"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6" s="830"/>
      <c r="E266" s="830"/>
      <c r="F266" s="830"/>
      <c r="G266" s="831"/>
      <c r="H266" s="324">
        <v>265</v>
      </c>
    </row>
    <row r="267" spans="1:8" ht="29.45" customHeight="1" thickBot="1" x14ac:dyDescent="0.3">
      <c r="A267" s="403" t="str">
        <f>'02 LISTA CONTROLLO E RAPPORTO'!A266</f>
        <v/>
      </c>
      <c r="B267" s="222"/>
      <c r="C267" s="860" t="str">
        <f>'02 LISTA CONTROLLO E RAPPORTO'!C266</f>
        <v>In presenza di un difetto ci si deve accordare con l’ente cantonale responsabile delle costruzioni di protezione su come procedere.</v>
      </c>
      <c r="D267" s="861"/>
      <c r="E267" s="861"/>
      <c r="F267" s="861"/>
      <c r="G267" s="862"/>
      <c r="H267" s="324">
        <v>266</v>
      </c>
    </row>
    <row r="268" spans="1:8" ht="15" customHeight="1" thickBot="1" x14ac:dyDescent="0.3">
      <c r="A268" s="395" t="str">
        <f>'02 LISTA CONTROLLO E RAPPORTO'!A267</f>
        <v/>
      </c>
      <c r="B268" s="203">
        <v>2205</v>
      </c>
      <c r="C268" s="144" t="str">
        <f>'02 LISTA CONTROLLO E RAPPORTO'!C267</f>
        <v>Sicurezza di ringhiere e parapetti</v>
      </c>
      <c r="D268" s="396"/>
      <c r="E268" s="826"/>
      <c r="F268" s="827"/>
      <c r="G268" s="828"/>
      <c r="H268" s="324">
        <v>267</v>
      </c>
    </row>
    <row r="269" spans="1:8" ht="29.45" customHeight="1" x14ac:dyDescent="0.25">
      <c r="A269" s="412" t="str">
        <f>'02 LISTA CONTROLLO E RAPPORTO'!A268</f>
        <v/>
      </c>
      <c r="B269" s="196">
        <v>2205.0100000000002</v>
      </c>
      <c r="C269" s="77" t="str">
        <f>'02 LISTA CONTROLLO E RAPPORTO'!C268</f>
        <v xml:space="preserve">Descrizione del difetto: le ringhiere e i parapetti presenti presso le entrate non proteggono dalle cadute dall’alto. </v>
      </c>
      <c r="D269" s="413" t="s">
        <v>1</v>
      </c>
      <c r="E269" s="344" t="s">
        <v>2072</v>
      </c>
      <c r="F269" s="344"/>
      <c r="G269" s="345"/>
      <c r="H269" s="324">
        <v>268</v>
      </c>
    </row>
    <row r="270" spans="1:8" ht="30" customHeight="1" thickBot="1" x14ac:dyDescent="0.3">
      <c r="A270" s="399" t="str">
        <f>'02 LISTA CONTROLLO E RAPPORTO'!A269</f>
        <v/>
      </c>
      <c r="B270" s="400"/>
      <c r="C270" s="863" t="str">
        <f>'02 LISTA CONTROLLO E RAPPORTO'!C269</f>
        <v>Le ringhiere e i parapetti devono essere conformi alle direttive in materia. In presenza di un difetto si deve coinvolgere l’esperto della sicurezza del Comune.</v>
      </c>
      <c r="D270" s="864"/>
      <c r="E270" s="864"/>
      <c r="F270" s="864"/>
      <c r="G270" s="865"/>
      <c r="H270" s="324">
        <v>269</v>
      </c>
    </row>
    <row r="271" spans="1:8" ht="15" customHeight="1" thickBot="1" x14ac:dyDescent="0.3">
      <c r="A271" s="389" t="str">
        <f>'02 LISTA CONTROLLO E RAPPORTO'!A270</f>
        <v/>
      </c>
      <c r="B271" s="390">
        <v>2300</v>
      </c>
      <c r="C271" s="408" t="str">
        <f>'02 LISTA CONTROLLO E RAPPORTO'!C270</f>
        <v>Chiusure</v>
      </c>
      <c r="D271" s="409"/>
      <c r="E271" s="410"/>
      <c r="F271" s="410"/>
      <c r="G271" s="411"/>
      <c r="H271" s="324">
        <v>270</v>
      </c>
    </row>
    <row r="272" spans="1:8" ht="15" customHeight="1" thickBot="1" x14ac:dyDescent="0.3">
      <c r="A272" s="395" t="str">
        <f>'02 LISTA CONTROLLO E RAPPORTO'!A271</f>
        <v/>
      </c>
      <c r="B272" s="203">
        <v>2301</v>
      </c>
      <c r="C272" s="144" t="str">
        <f>'02 LISTA CONTROLLO E RAPPORTO'!C271</f>
        <v>Porte blindate (PB), coperchi blindati (CB), porte a pressione (PP), portoni blindati (POB)</v>
      </c>
      <c r="D272" s="396"/>
      <c r="E272" s="826"/>
      <c r="F272" s="827"/>
      <c r="G272" s="828"/>
      <c r="H272" s="324">
        <v>271</v>
      </c>
    </row>
    <row r="273" spans="1:8" ht="15" customHeight="1" x14ac:dyDescent="0.25">
      <c r="A273" s="397" t="str">
        <f>'02 LISTA CONTROLLO E RAPPORTO'!A272</f>
        <v/>
      </c>
      <c r="B273" s="189">
        <v>2301.0100000000002</v>
      </c>
      <c r="C273" s="68" t="str">
        <f>'02 LISTA CONTROLLO E RAPPORTO'!C272</f>
        <v>Descrizione del difetto: le chiusure non sono accessibili.</v>
      </c>
      <c r="D273" s="398" t="s">
        <v>2073</v>
      </c>
      <c r="E273" s="346" t="s">
        <v>2072</v>
      </c>
      <c r="F273" s="346"/>
      <c r="G273" s="347"/>
      <c r="H273" s="324">
        <v>272</v>
      </c>
    </row>
    <row r="274" spans="1:8" ht="43.7" customHeight="1" x14ac:dyDescent="0.25">
      <c r="A274" s="399" t="str">
        <f>'02 LISTA CONTROLLO E RAPPORTO'!A273</f>
        <v/>
      </c>
      <c r="B274" s="400"/>
      <c r="C274" s="829"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4" s="830"/>
      <c r="E274" s="830"/>
      <c r="F274" s="830"/>
      <c r="G274" s="831"/>
      <c r="H274" s="324">
        <v>273</v>
      </c>
    </row>
    <row r="275" spans="1:8" ht="15" customHeight="1" x14ac:dyDescent="0.25">
      <c r="A275" s="441" t="str">
        <f>'02 LISTA CONTROLLO E RAPPORTO'!A274</f>
        <v/>
      </c>
      <c r="B275" s="194">
        <v>2301.02</v>
      </c>
      <c r="C275" s="60" t="str">
        <f>'02 LISTA CONTROLLO E RAPPORTO'!C274</f>
        <v>Descrizione del difetto: mancano alcune chiusure.</v>
      </c>
      <c r="D275" s="442" t="s">
        <v>2074</v>
      </c>
      <c r="E275" s="342" t="s">
        <v>2072</v>
      </c>
      <c r="F275" s="342"/>
      <c r="G275" s="343"/>
      <c r="H275" s="324">
        <v>274</v>
      </c>
    </row>
    <row r="276" spans="1:8" ht="32.450000000000003" customHeight="1" x14ac:dyDescent="0.25">
      <c r="A276" s="399" t="str">
        <f>'02 LISTA CONTROLLO E RAPPORTO'!A275</f>
        <v/>
      </c>
      <c r="B276" s="400"/>
      <c r="C276" s="829" t="str">
        <f>'02 LISTA CONTROLLO E RAPPORTO'!C275</f>
        <v>Se mancano delle chiusure, la costruzione di protezione non è pronta all’esercizio. La procedura da seguire deve essere concordata con l’ente cantonale responsabile delle costruzioni di protezione.</v>
      </c>
      <c r="D276" s="830"/>
      <c r="E276" s="830"/>
      <c r="F276" s="830"/>
      <c r="G276" s="831"/>
      <c r="H276" s="324">
        <v>275</v>
      </c>
    </row>
    <row r="277" spans="1:8" ht="29.45" customHeight="1" x14ac:dyDescent="0.25">
      <c r="A277" s="441" t="str">
        <f>'02 LISTA CONTROLLO E RAPPORTO'!A276</f>
        <v/>
      </c>
      <c r="B277" s="194">
        <v>2301.0300000000002</v>
      </c>
      <c r="C277" s="60" t="str">
        <f>'02 LISTA CONTROLLO E RAPPORTO'!C276</f>
        <v>Descrizione del difetto: le chiusure non possono venir aperte o chiuse.</v>
      </c>
      <c r="D277" s="442" t="s">
        <v>2074</v>
      </c>
      <c r="E277" s="342" t="s">
        <v>2072</v>
      </c>
      <c r="F277" s="342"/>
      <c r="G277" s="343"/>
      <c r="H277" s="324">
        <v>276</v>
      </c>
    </row>
    <row r="278" spans="1:8" ht="61.35" customHeight="1" x14ac:dyDescent="0.25">
      <c r="A278" s="399" t="str">
        <f>'02 LISTA CONTROLLO E RAPPORTO'!A277</f>
        <v/>
      </c>
      <c r="B278" s="226"/>
      <c r="C278" s="829"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8" s="830"/>
      <c r="E278" s="830"/>
      <c r="F278" s="830"/>
      <c r="G278" s="831"/>
      <c r="H278" s="324">
        <v>277</v>
      </c>
    </row>
    <row r="279" spans="1:8" ht="30.6" customHeight="1" x14ac:dyDescent="0.25">
      <c r="A279" s="403" t="str">
        <f>'02 LISTA CONTROLLO E RAPPORTO'!A278</f>
        <v/>
      </c>
      <c r="B279" s="222"/>
      <c r="C279" s="829"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9" s="830"/>
      <c r="E279" s="830"/>
      <c r="F279" s="830"/>
      <c r="G279" s="831"/>
      <c r="H279" s="324">
        <v>278</v>
      </c>
    </row>
    <row r="280" spans="1:8" ht="15" customHeight="1" x14ac:dyDescent="0.25">
      <c r="A280" s="439" t="str">
        <f>'02 LISTA CONTROLLO E RAPPORTO'!A279</f>
        <v/>
      </c>
      <c r="B280" s="61">
        <v>2301.04</v>
      </c>
      <c r="C280" s="12" t="str">
        <f>'02 LISTA CONTROLLO E RAPPORTO'!C279</f>
        <v>Descrizione del difetto: le cerniere presentano crepe e/o non si muovono liberamente.</v>
      </c>
      <c r="D280" s="440" t="s">
        <v>2073</v>
      </c>
      <c r="E280" s="346" t="s">
        <v>2072</v>
      </c>
      <c r="F280" s="346"/>
      <c r="G280" s="347"/>
      <c r="H280" s="324">
        <v>279</v>
      </c>
    </row>
    <row r="281" spans="1:8" ht="15" customHeight="1" x14ac:dyDescent="0.25">
      <c r="A281" s="399" t="str">
        <f>'02 LISTA CONTROLLO E RAPPORTO'!A280</f>
        <v/>
      </c>
      <c r="B281" s="400"/>
      <c r="C281" s="829" t="str">
        <f>'02 LISTA CONTROLLO E RAPPORTO'!C280</f>
        <v>Questo difetto deve essere eliminato dal fabbricante.</v>
      </c>
      <c r="D281" s="830"/>
      <c r="E281" s="830"/>
      <c r="F281" s="830"/>
      <c r="G281" s="831"/>
      <c r="H281" s="324">
        <v>280</v>
      </c>
    </row>
    <row r="282" spans="1:8" ht="29.45" customHeight="1" x14ac:dyDescent="0.25">
      <c r="A282" s="439" t="str">
        <f>'02 LISTA CONTROLLO E RAPPORTO'!A281</f>
        <v/>
      </c>
      <c r="B282" s="61">
        <v>2301.0500000000002</v>
      </c>
      <c r="C282" s="12" t="str">
        <f>'02 LISTA CONTROLLO E RAPPORTO'!C281</f>
        <v>Descrizione del difetto: i perni delle cerniere non sono assicurati in alto e in basso con uno spinotto o un cordolo di saldatura.</v>
      </c>
      <c r="D282" s="440" t="s">
        <v>2073</v>
      </c>
      <c r="E282" s="346" t="s">
        <v>2072</v>
      </c>
      <c r="F282" s="346"/>
      <c r="G282" s="347"/>
      <c r="H282" s="324">
        <v>281</v>
      </c>
    </row>
    <row r="283" spans="1:8" x14ac:dyDescent="0.25">
      <c r="A283" s="399" t="str">
        <f>'02 LISTA CONTROLLO E RAPPORTO'!A282</f>
        <v/>
      </c>
      <c r="B283" s="400"/>
      <c r="C283" s="829" t="str">
        <f>'02 LISTA CONTROLLO E RAPPORTO'!C282</f>
        <v>I perni delle cerniere devono essere assicurati in alto e in basso con uno spinotto o un cordolo di saldatura.</v>
      </c>
      <c r="D283" s="830"/>
      <c r="E283" s="830"/>
      <c r="F283" s="830"/>
      <c r="G283" s="831"/>
      <c r="H283" s="324">
        <v>282</v>
      </c>
    </row>
    <row r="284" spans="1:8" ht="29.45" customHeight="1" x14ac:dyDescent="0.25">
      <c r="A284" s="439" t="str">
        <f>'02 LISTA CONTROLLO E RAPPORTO'!A283</f>
        <v/>
      </c>
      <c r="B284" s="61">
        <v>2301.06</v>
      </c>
      <c r="C284" s="12" t="str">
        <f>'02 LISTA CONTROLLO E RAPPORTO'!C283</f>
        <v>Descrizione del difetto: i nippli di ingrassaggio sui telai delle chiusure mancano o sono pitturati.</v>
      </c>
      <c r="D284" s="440" t="s">
        <v>2073</v>
      </c>
      <c r="E284" s="346" t="s">
        <v>2072</v>
      </c>
      <c r="F284" s="346"/>
      <c r="G284" s="347"/>
      <c r="H284" s="324">
        <v>283</v>
      </c>
    </row>
    <row r="285" spans="1:8" x14ac:dyDescent="0.25">
      <c r="A285" s="399" t="str">
        <f>'02 LISTA CONTROLLO E RAPPORTO'!A284</f>
        <v/>
      </c>
      <c r="B285" s="400"/>
      <c r="C285" s="829" t="str">
        <f>'02 LISTA CONTROLLO E RAPPORTO'!C284</f>
        <v>I nippli di ingrassaggio mancanti sulle PT, i CB, le PP e i POC devono essere sostituiti da una ditta specializzata.</v>
      </c>
      <c r="D285" s="830"/>
      <c r="E285" s="830"/>
      <c r="F285" s="830"/>
      <c r="G285" s="831"/>
      <c r="H285" s="324">
        <v>284</v>
      </c>
    </row>
    <row r="286" spans="1:8" ht="15" customHeight="1" x14ac:dyDescent="0.25">
      <c r="A286" s="406" t="str">
        <f>'02 LISTA CONTROLLO E RAPPORTO'!A285</f>
        <v/>
      </c>
      <c r="B286" s="187">
        <v>2301.0700000000002</v>
      </c>
      <c r="C286" s="58" t="str">
        <f>'02 LISTA CONTROLLO E RAPPORTO'!C285</f>
        <v>Descrizione del difetto: le chiusure presentano ruggine.</v>
      </c>
      <c r="D286" s="407" t="s">
        <v>0</v>
      </c>
      <c r="E286" s="340" t="s">
        <v>2072</v>
      </c>
      <c r="F286" s="340"/>
      <c r="G286" s="341"/>
      <c r="H286" s="324">
        <v>285</v>
      </c>
    </row>
    <row r="287" spans="1:8" ht="15" customHeight="1" x14ac:dyDescent="0.25">
      <c r="A287" s="399" t="str">
        <f>'02 LISTA CONTROLLO E RAPPORTO'!A286</f>
        <v/>
      </c>
      <c r="B287" s="400"/>
      <c r="C287" s="829" t="str">
        <f>'02 LISTA CONTROLLO E RAPPORTO'!C286</f>
        <v>Le chiusure devono essere trattate a regola d’arte.</v>
      </c>
      <c r="D287" s="830"/>
      <c r="E287" s="830"/>
      <c r="F287" s="830"/>
      <c r="G287" s="831"/>
      <c r="H287" s="324">
        <v>286</v>
      </c>
    </row>
    <row r="288" spans="1:8" ht="29.45" customHeight="1" x14ac:dyDescent="0.25">
      <c r="A288" s="439" t="str">
        <f>'02 LISTA CONTROLLO E RAPPORTO'!A287</f>
        <v/>
      </c>
      <c r="B288" s="61">
        <v>2301.08</v>
      </c>
      <c r="C288" s="12" t="str">
        <f>'02 LISTA CONTROLLO E RAPPORTO'!C287</f>
        <v>Descrizione del difetto: alcune leve di chiusura mancano o non sono montate.</v>
      </c>
      <c r="D288" s="440" t="s">
        <v>2073</v>
      </c>
      <c r="E288" s="346" t="s">
        <v>2072</v>
      </c>
      <c r="F288" s="346"/>
      <c r="G288" s="347"/>
      <c r="H288" s="324">
        <v>287</v>
      </c>
    </row>
    <row r="289" spans="1:8" ht="29.45" customHeight="1" x14ac:dyDescent="0.25">
      <c r="A289" s="399" t="str">
        <f>'02 LISTA CONTROLLO E RAPPORTO'!A288</f>
        <v/>
      </c>
      <c r="B289" s="400"/>
      <c r="C289" s="829" t="str">
        <f>'02 LISTA CONTROLLO E RAPPORTO'!C288</f>
        <v xml:space="preserve">Acquistare le leve di chiusura mancanti dal fabbricante e montare correttamente quelle montate male. </v>
      </c>
      <c r="D289" s="830"/>
      <c r="E289" s="830"/>
      <c r="F289" s="830"/>
      <c r="G289" s="831"/>
      <c r="H289" s="324">
        <v>288</v>
      </c>
    </row>
    <row r="290" spans="1:8" ht="29.45" customHeight="1" x14ac:dyDescent="0.25">
      <c r="A290" s="439" t="str">
        <f>'02 LISTA CONTROLLO E RAPPORTO'!A289</f>
        <v/>
      </c>
      <c r="B290" s="61">
        <v>2301.09</v>
      </c>
      <c r="C290" s="12" t="str">
        <f>'02 LISTA CONTROLLO E RAPPORTO'!C289</f>
        <v>Descrizione del difetto: le leve delle chiusure non sono regolate correttamente (non si chiudono bene).</v>
      </c>
      <c r="D290" s="440" t="s">
        <v>2073</v>
      </c>
      <c r="E290" s="346" t="s">
        <v>2072</v>
      </c>
      <c r="F290" s="346"/>
      <c r="G290" s="347"/>
      <c r="H290" s="324">
        <v>289</v>
      </c>
    </row>
    <row r="291" spans="1:8" x14ac:dyDescent="0.25">
      <c r="A291" s="399" t="str">
        <f>'02 LISTA CONTROLLO E RAPPORTO'!A290</f>
        <v/>
      </c>
      <c r="B291" s="226"/>
      <c r="C291" s="829" t="str">
        <f>'02 LISTA CONTROLLO E RAPPORTO'!C290</f>
        <v>Il gioco della leva deve essere regolato in modo tale da evitare che giri da sola.</v>
      </c>
      <c r="D291" s="830"/>
      <c r="E291" s="830"/>
      <c r="F291" s="830"/>
      <c r="G291" s="831"/>
      <c r="H291" s="324">
        <v>290</v>
      </c>
    </row>
    <row r="292" spans="1:8" ht="45.6" customHeight="1" x14ac:dyDescent="0.25">
      <c r="A292" s="403" t="str">
        <f>'02 LISTA CONTROLLO E RAPPORTO'!A291</f>
        <v/>
      </c>
      <c r="B292" s="222"/>
      <c r="C292" s="829" t="str">
        <f>'02 LISTA CONTROLLO E RAPPORTO'!C291</f>
        <v>Il gioco tra la leva di chiusura esterna e quella interna misurato sul perimetro non deve superare i 2.5 cm. I bulloni devono essere serrati, il meccanismo dev’essere ingrassato e scorrevole.</v>
      </c>
      <c r="D292" s="830"/>
      <c r="E292" s="830"/>
      <c r="F292" s="830"/>
      <c r="G292" s="831"/>
      <c r="H292" s="324">
        <v>291</v>
      </c>
    </row>
    <row r="293" spans="1:8" ht="29.45" customHeight="1" x14ac:dyDescent="0.25">
      <c r="A293" s="439" t="str">
        <f>'02 LISTA CONTROLLO E RAPPORTO'!A292</f>
        <v/>
      </c>
      <c r="B293" s="61">
        <v>2301.1</v>
      </c>
      <c r="C293" s="12" t="str">
        <f>'02 LISTA CONTROLLO E RAPPORTO'!C292</f>
        <v>Descrizione del difetto: mancano alcune guarnizioni di gomma sulle chiusure.</v>
      </c>
      <c r="D293" s="440" t="s">
        <v>2073</v>
      </c>
      <c r="E293" s="346" t="s">
        <v>2072</v>
      </c>
      <c r="F293" s="346"/>
      <c r="G293" s="347"/>
      <c r="H293" s="324">
        <v>292</v>
      </c>
    </row>
    <row r="294" spans="1:8" ht="15" customHeight="1" x14ac:dyDescent="0.25">
      <c r="A294" s="399" t="str">
        <f>'02 LISTA CONTROLLO E RAPPORTO'!A293</f>
        <v/>
      </c>
      <c r="B294" s="400"/>
      <c r="C294" s="829" t="str">
        <f>'02 LISTA CONTROLLO E RAPPORTO'!C293</f>
        <v>Le guarnizioni mancanti devono essere inserite o procurate.</v>
      </c>
      <c r="D294" s="830"/>
      <c r="E294" s="830"/>
      <c r="F294" s="830"/>
      <c r="G294" s="831"/>
      <c r="H294" s="324">
        <v>293</v>
      </c>
    </row>
    <row r="295" spans="1:8" ht="29.45" customHeight="1" x14ac:dyDescent="0.25">
      <c r="A295" s="439" t="str">
        <f>'02 LISTA CONTROLLO E RAPPORTO'!A294</f>
        <v/>
      </c>
      <c r="B295" s="61">
        <v>2301.11</v>
      </c>
      <c r="C295" s="12" t="str">
        <f>'02 LISTA CONTROLLO E RAPPORTO'!C294</f>
        <v>Descrizione del difetto: le guarnizioni di gomma sono danneggiate, schiacciate, sporche, pitturate oppure secche e screpolate.</v>
      </c>
      <c r="D295" s="440" t="s">
        <v>2073</v>
      </c>
      <c r="E295" s="346" t="s">
        <v>2072</v>
      </c>
      <c r="F295" s="346"/>
      <c r="G295" s="347"/>
      <c r="H295" s="324">
        <v>294</v>
      </c>
    </row>
    <row r="296" spans="1:8" ht="15" customHeight="1" x14ac:dyDescent="0.25">
      <c r="A296" s="399" t="str">
        <f>'02 LISTA CONTROLLO E RAPPORTO'!A295</f>
        <v/>
      </c>
      <c r="B296" s="400"/>
      <c r="C296" s="829" t="str">
        <f>'02 LISTA CONTROLLO E RAPPORTO'!C295</f>
        <v>Le guarnizioni di gomma friabili, indurite, screpolate o danneggiate devono essere sostituite.</v>
      </c>
      <c r="D296" s="830"/>
      <c r="E296" s="830"/>
      <c r="F296" s="830"/>
      <c r="G296" s="831"/>
      <c r="H296" s="324">
        <v>295</v>
      </c>
    </row>
    <row r="297" spans="1:8" ht="15" customHeight="1" x14ac:dyDescent="0.25">
      <c r="A297" s="441" t="str">
        <f>'02 LISTA CONTROLLO E RAPPORTO'!A296</f>
        <v/>
      </c>
      <c r="B297" s="194">
        <v>2301.12</v>
      </c>
      <c r="C297" s="60" t="str">
        <f>'02 LISTA CONTROLLO E RAPPORTO'!C296</f>
        <v>Descrizione del difetto: le chiusure non sono ermetiche.</v>
      </c>
      <c r="D297" s="442" t="s">
        <v>2074</v>
      </c>
      <c r="E297" s="342" t="s">
        <v>2072</v>
      </c>
      <c r="F297" s="342"/>
      <c r="G297" s="343"/>
      <c r="H297" s="324">
        <v>296</v>
      </c>
    </row>
    <row r="298" spans="1:8" ht="15" customHeight="1" x14ac:dyDescent="0.25">
      <c r="A298" s="399" t="str">
        <f>'02 LISTA CONTROLLO E RAPPORTO'!A297</f>
        <v/>
      </c>
      <c r="B298" s="226"/>
      <c r="C298" s="838" t="str">
        <f>'02 LISTA CONTROLLO E RAPPORTO'!C297</f>
        <v xml:space="preserve">Si devono controllare i seguenti punti: </v>
      </c>
      <c r="D298" s="839"/>
      <c r="E298" s="839"/>
      <c r="F298" s="839"/>
      <c r="G298" s="840"/>
      <c r="H298" s="324">
        <v>297</v>
      </c>
    </row>
    <row r="299" spans="1:8" x14ac:dyDescent="0.25">
      <c r="A299" s="403" t="str">
        <f>'02 LISTA CONTROLLO E RAPPORTO'!A298</f>
        <v/>
      </c>
      <c r="B299" s="219"/>
      <c r="C299" s="835" t="str">
        <f>'02 LISTA CONTROLLO E RAPPORTO'!C298</f>
        <v>-        tutte le guarnizioni in gomma sono inserite (controllare la resistenza nella scanalatura),</v>
      </c>
      <c r="D299" s="836"/>
      <c r="E299" s="836"/>
      <c r="F299" s="836"/>
      <c r="G299" s="837"/>
      <c r="H299" s="324">
        <v>298</v>
      </c>
    </row>
    <row r="300" spans="1:8" x14ac:dyDescent="0.25">
      <c r="A300" s="403" t="str">
        <f>'02 LISTA CONTROLLO E RAPPORTO'!A299</f>
        <v/>
      </c>
      <c r="B300" s="219"/>
      <c r="C300" s="835" t="str">
        <f>'02 LISTA CONTROLLO E RAPPORTO'!C299</f>
        <v>-        le guarnizioni di gomma non sono danneggiate (screpolature, parti rotte),</v>
      </c>
      <c r="D300" s="836"/>
      <c r="E300" s="836"/>
      <c r="F300" s="836"/>
      <c r="G300" s="837"/>
      <c r="H300" s="324">
        <v>299</v>
      </c>
    </row>
    <row r="301" spans="1:8" ht="15" customHeight="1" x14ac:dyDescent="0.25">
      <c r="A301" s="403" t="str">
        <f>'02 LISTA CONTROLLO E RAPPORTO'!A300</f>
        <v/>
      </c>
      <c r="B301" s="219"/>
      <c r="C301" s="835" t="str">
        <f>'02 LISTA CONTROLLO E RAPPORTO'!C300</f>
        <v>-        le guarnizioni di gomma sono elastiche (non indurite o friabili),</v>
      </c>
      <c r="D301" s="836"/>
      <c r="E301" s="836"/>
      <c r="F301" s="836"/>
      <c r="G301" s="837"/>
      <c r="H301" s="324">
        <v>300</v>
      </c>
    </row>
    <row r="302" spans="1:8" ht="15" customHeight="1" x14ac:dyDescent="0.25">
      <c r="A302" s="403" t="str">
        <f>'02 LISTA CONTROLLO E RAPPORTO'!A301</f>
        <v/>
      </c>
      <c r="B302" s="219"/>
      <c r="C302" s="835" t="str">
        <f>'02 LISTA CONTROLLO E RAPPORTO'!C301</f>
        <v>-        le guarnizioni di gomma sono pulite (niente vernice sulla gomma) e</v>
      </c>
      <c r="D302" s="836"/>
      <c r="E302" s="836"/>
      <c r="F302" s="836"/>
      <c r="G302" s="837"/>
      <c r="H302" s="324">
        <v>301</v>
      </c>
    </row>
    <row r="303" spans="1:8" ht="15" customHeight="1" x14ac:dyDescent="0.25">
      <c r="A303" s="403" t="str">
        <f>'02 LISTA CONTROLLO E RAPPORTO'!A302</f>
        <v/>
      </c>
      <c r="B303" s="219"/>
      <c r="C303" s="835" t="str">
        <f>'02 LISTA CONTROLLO E RAPPORTO'!C302</f>
        <v>-        chiudere le chiusure e controllare la loro ermeticità (test della luce).</v>
      </c>
      <c r="D303" s="836"/>
      <c r="E303" s="836"/>
      <c r="F303" s="836"/>
      <c r="G303" s="837"/>
      <c r="H303" s="324">
        <v>302</v>
      </c>
    </row>
    <row r="304" spans="1:8" ht="61.7" customHeight="1" x14ac:dyDescent="0.25">
      <c r="A304" s="403" t="str">
        <f>'02 LISTA CONTROLLO E RAPPORTO'!A303</f>
        <v/>
      </c>
      <c r="B304" s="219"/>
      <c r="C304" s="838"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4" s="839"/>
      <c r="E304" s="839"/>
      <c r="F304" s="839"/>
      <c r="G304" s="840"/>
      <c r="H304" s="324">
        <v>303</v>
      </c>
    </row>
    <row r="305" spans="1:8" ht="31.7" customHeight="1" x14ac:dyDescent="0.25">
      <c r="A305" s="403" t="str">
        <f>'02 LISTA CONTROLLO E RAPPORTO'!A304</f>
        <v/>
      </c>
      <c r="B305" s="222"/>
      <c r="C305" s="838" t="str">
        <f>'02 LISTA CONTROLLO E RAPPORTO'!C304</f>
        <v xml:space="preserve">Se malgrado l’adozione di queste misure non è possibile rendere ermetiche le chiusure, ci si deve accordare con l’ente cantonale responsabile delle costruzioni di protezione su come procedere.  </v>
      </c>
      <c r="D305" s="839"/>
      <c r="E305" s="839"/>
      <c r="F305" s="839"/>
      <c r="G305" s="840"/>
      <c r="H305" s="324">
        <v>304</v>
      </c>
    </row>
    <row r="306" spans="1:8" ht="29.45" customHeight="1" x14ac:dyDescent="0.25">
      <c r="A306" s="439" t="str">
        <f>'02 LISTA CONTROLLO E RAPPORTO'!A305</f>
        <v/>
      </c>
      <c r="B306" s="61">
        <v>2301.13</v>
      </c>
      <c r="C306" s="12" t="str">
        <f>'02 LISTA CONTROLLO E RAPPORTO'!C305</f>
        <v>Descrizione del difetto: manca almeno un dispositivo di autoliberazione completo e funzionante.</v>
      </c>
      <c r="D306" s="440" t="s">
        <v>2073</v>
      </c>
      <c r="E306" s="346" t="s">
        <v>2072</v>
      </c>
      <c r="F306" s="346"/>
      <c r="G306" s="347"/>
      <c r="H306" s="324">
        <v>305</v>
      </c>
    </row>
    <row r="307" spans="1:8" ht="59.45" customHeight="1" x14ac:dyDescent="0.25">
      <c r="A307" s="399" t="str">
        <f>'02 LISTA CONTROLLO E RAPPORTO'!A306</f>
        <v/>
      </c>
      <c r="B307" s="226"/>
      <c r="C307" s="829"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7" s="830"/>
      <c r="E307" s="830"/>
      <c r="F307" s="830"/>
      <c r="G307" s="831"/>
      <c r="H307" s="324">
        <v>306</v>
      </c>
    </row>
    <row r="308" spans="1:8" x14ac:dyDescent="0.25">
      <c r="A308" s="403" t="str">
        <f>'02 LISTA CONTROLLO E RAPPORTO'!A307</f>
        <v/>
      </c>
      <c r="B308" s="219"/>
      <c r="C308" s="829" t="str">
        <f>'02 LISTA CONTROLLO E RAPPORTO'!C307</f>
        <v xml:space="preserve">Si devono procurare le parti mancanti. Il dispositivo dev’essere piombato. </v>
      </c>
      <c r="D308" s="830"/>
      <c r="E308" s="830"/>
      <c r="F308" s="830"/>
      <c r="G308" s="831"/>
      <c r="H308" s="324">
        <v>307</v>
      </c>
    </row>
    <row r="309" spans="1:8" x14ac:dyDescent="0.25">
      <c r="A309" s="403" t="str">
        <f>'02 LISTA CONTROLLO E RAPPORTO'!A308</f>
        <v/>
      </c>
      <c r="B309" s="222"/>
      <c r="C309" s="829" t="str">
        <f>'02 LISTA CONTROLLO E RAPPORTO'!C308</f>
        <v xml:space="preserve">Il funzionamento del dispositivo di autoliberazione (tubo quadro, spina, dado e chiave) va verificato. </v>
      </c>
      <c r="D309" s="830"/>
      <c r="E309" s="830"/>
      <c r="F309" s="830"/>
      <c r="G309" s="831"/>
      <c r="H309" s="324">
        <v>308</v>
      </c>
    </row>
    <row r="310" spans="1:8" ht="29.45" customHeight="1" x14ac:dyDescent="0.25">
      <c r="A310" s="439" t="str">
        <f>'02 LISTA CONTROLLO E RAPPORTO'!A309</f>
        <v/>
      </c>
      <c r="B310" s="61">
        <v>2301.14</v>
      </c>
      <c r="C310" s="12" t="str">
        <f>'02 LISTA CONTROLLO E RAPPORTO'!C309</f>
        <v>Descrizione del difetto: manca la maniglia amovibile per aprire il coperchio blindato dall’esterno.</v>
      </c>
      <c r="D310" s="440" t="s">
        <v>2073</v>
      </c>
      <c r="E310" s="346" t="s">
        <v>2072</v>
      </c>
      <c r="F310" s="346"/>
      <c r="G310" s="347"/>
      <c r="H310" s="324">
        <v>309</v>
      </c>
    </row>
    <row r="311" spans="1:8" ht="45" customHeight="1" x14ac:dyDescent="0.25">
      <c r="A311" s="399" t="str">
        <f>'02 LISTA CONTROLLO E RAPPORTO'!A310</f>
        <v/>
      </c>
      <c r="B311" s="400"/>
      <c r="C311" s="829"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1" s="830"/>
      <c r="E311" s="830"/>
      <c r="F311" s="830"/>
      <c r="G311" s="831"/>
      <c r="H311" s="324">
        <v>310</v>
      </c>
    </row>
    <row r="312" spans="1:8" ht="43.7" customHeight="1" x14ac:dyDescent="0.25">
      <c r="A312" s="406" t="str">
        <f>'02 LISTA CONTROLLO E RAPPORTO'!A311</f>
        <v/>
      </c>
      <c r="B312" s="187">
        <v>2301.15</v>
      </c>
      <c r="C312" s="58" t="str">
        <f>'02 LISTA CONTROLLO E RAPPORTO'!C311</f>
        <v>Descrizione del difetto: manca il tappo per chiudere il tubo trm integrato nel CB (se esistente: fabbricato, tipo) o è difficile da togliere.</v>
      </c>
      <c r="D312" s="407" t="s">
        <v>0</v>
      </c>
      <c r="E312" s="340" t="s">
        <v>2072</v>
      </c>
      <c r="F312" s="340"/>
      <c r="G312" s="341"/>
      <c r="H312" s="324">
        <v>311</v>
      </c>
    </row>
    <row r="313" spans="1:8" ht="15" customHeight="1" x14ac:dyDescent="0.25">
      <c r="A313" s="399" t="str">
        <f>'02 LISTA CONTROLLO E RAPPORTO'!A312</f>
        <v/>
      </c>
      <c r="B313" s="400"/>
      <c r="C313" s="829" t="str">
        <f>'02 LISTA CONTROLLO E RAPPORTO'!C312</f>
        <v>Il tappo va procurato o reso più scorrevole.</v>
      </c>
      <c r="D313" s="830"/>
      <c r="E313" s="830"/>
      <c r="F313" s="830"/>
      <c r="G313" s="831"/>
      <c r="H313" s="324">
        <v>312</v>
      </c>
    </row>
    <row r="314" spans="1:8" ht="29.45" customHeight="1" x14ac:dyDescent="0.25">
      <c r="A314" s="406" t="str">
        <f>'02 LISTA CONTROLLO E RAPPORTO'!A313</f>
        <v/>
      </c>
      <c r="B314" s="187">
        <v>2301.16</v>
      </c>
      <c r="C314" s="58" t="str">
        <f>'02 LISTA CONTROLLO E RAPPORTO'!C313</f>
        <v>Descrizione del difetto: nelle costruzioni di protezione realizzate dopo il 1° gennaio 1974 mancano degli spinotti di sicurezza.</v>
      </c>
      <c r="D314" s="407" t="s">
        <v>0</v>
      </c>
      <c r="E314" s="340" t="s">
        <v>2072</v>
      </c>
      <c r="F314" s="340"/>
      <c r="G314" s="341"/>
      <c r="H314" s="324">
        <v>313</v>
      </c>
    </row>
    <row r="315" spans="1:8" ht="15" customHeight="1" x14ac:dyDescent="0.25">
      <c r="A315" s="399" t="str">
        <f>'02 LISTA CONTROLLO E RAPPORTO'!A314</f>
        <v/>
      </c>
      <c r="B315" s="400"/>
      <c r="C315" s="829" t="str">
        <f>'02 LISTA CONTROLLO E RAPPORTO'!C314</f>
        <v>Si devono procurare gli spinotti mancanti.</v>
      </c>
      <c r="D315" s="830"/>
      <c r="E315" s="830"/>
      <c r="F315" s="830"/>
      <c r="G315" s="831"/>
      <c r="H315" s="324">
        <v>314</v>
      </c>
    </row>
    <row r="316" spans="1:8" ht="29.45" customHeight="1" x14ac:dyDescent="0.25">
      <c r="A316" s="439" t="str">
        <f>'02 LISTA CONTROLLO E RAPPORTO'!A315</f>
        <v/>
      </c>
      <c r="B316" s="61">
        <v>2301.17</v>
      </c>
      <c r="C316" s="12" t="str">
        <f>'02 LISTA CONTROLLO E RAPPORTO'!C315</f>
        <v>Descrizione del difetto: non è possibile smontare la finestra della cantina nel CB.</v>
      </c>
      <c r="D316" s="440" t="s">
        <v>2073</v>
      </c>
      <c r="E316" s="346" t="s">
        <v>2072</v>
      </c>
      <c r="F316" s="346"/>
      <c r="G316" s="347"/>
      <c r="H316" s="324">
        <v>315</v>
      </c>
    </row>
    <row r="317" spans="1:8" ht="29.45" customHeight="1" thickBot="1" x14ac:dyDescent="0.3">
      <c r="A317" s="399" t="str">
        <f>'02 LISTA CONTROLLO E RAPPORTO'!A316</f>
        <v/>
      </c>
      <c r="B317" s="400"/>
      <c r="C317" s="821" t="str">
        <f>'02 LISTA CONTROLLO E RAPPORTO'!C316</f>
        <v xml:space="preserve">Gli elementi delle finestre della cantina previsti per il tempo di pace devono essere facili da smontare. Se ciò non fosse è il caso, occorre correggere la situazione. </v>
      </c>
      <c r="D317" s="822"/>
      <c r="E317" s="822"/>
      <c r="F317" s="822"/>
      <c r="G317" s="823"/>
      <c r="H317" s="324">
        <v>316</v>
      </c>
    </row>
    <row r="318" spans="1:8" ht="15" customHeight="1" thickBot="1" x14ac:dyDescent="0.3">
      <c r="A318" s="395" t="str">
        <f>'02 LISTA CONTROLLO E RAPPORTO'!A317</f>
        <v/>
      </c>
      <c r="B318" s="203">
        <v>2302</v>
      </c>
      <c r="C318" s="144" t="str">
        <f>'02 LISTA CONTROLLO E RAPPORTO'!C317</f>
        <v>Chiusure supplementari («porte rosse») / porte di collegamento</v>
      </c>
      <c r="D318" s="396"/>
      <c r="E318" s="826"/>
      <c r="F318" s="827"/>
      <c r="G318" s="828"/>
      <c r="H318" s="324">
        <v>317</v>
      </c>
    </row>
    <row r="319" spans="1:8" ht="43.7" customHeight="1" x14ac:dyDescent="0.25">
      <c r="A319" s="444" t="str">
        <f>'02 LISTA CONTROLLO E RAPPORTO'!A318</f>
        <v/>
      </c>
      <c r="B319" s="197">
        <v>2302.0100000000002</v>
      </c>
      <c r="C319" s="70" t="str">
        <f>'02 LISTA CONTROLLO E RAPPORTO'!C318</f>
        <v>Descrizione del difetto: entrate o collegamenti supplementari tra due costruzioni di protezione utilizzati in tempo di pace non si possono chiudere con una PB o un CB.</v>
      </c>
      <c r="D319" s="445" t="s">
        <v>2074</v>
      </c>
      <c r="E319" s="342" t="s">
        <v>2072</v>
      </c>
      <c r="F319" s="342"/>
      <c r="G319" s="343"/>
      <c r="H319" s="324">
        <v>318</v>
      </c>
    </row>
    <row r="320" spans="1:8" ht="45" customHeight="1" x14ac:dyDescent="0.25">
      <c r="A320" s="399" t="str">
        <f>'02 LISTA CONTROLLO E RAPPORTO'!A319</f>
        <v/>
      </c>
      <c r="B320" s="226"/>
      <c r="C320" s="829"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20" s="830"/>
      <c r="E320" s="830"/>
      <c r="F320" s="830"/>
      <c r="G320" s="831"/>
      <c r="H320" s="324">
        <v>319</v>
      </c>
    </row>
    <row r="321" spans="1:8" ht="45.6" customHeight="1" x14ac:dyDescent="0.25">
      <c r="A321" s="403" t="str">
        <f>'02 LISTA CONTROLLO E RAPPORTO'!A320</f>
        <v/>
      </c>
      <c r="B321" s="222"/>
      <c r="C321" s="829"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1" s="830"/>
      <c r="E321" s="830"/>
      <c r="F321" s="830"/>
      <c r="G321" s="831"/>
      <c r="H321" s="324">
        <v>320</v>
      </c>
    </row>
    <row r="322" spans="1:8" ht="58.35" customHeight="1" x14ac:dyDescent="0.25">
      <c r="A322" s="406" t="str">
        <f>'02 LISTA CONTROLLO E RAPPORTO'!A321</f>
        <v/>
      </c>
      <c r="B322" s="187">
        <v>2302.02</v>
      </c>
      <c r="C322"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2" s="407" t="s">
        <v>0</v>
      </c>
      <c r="E322" s="340" t="s">
        <v>2072</v>
      </c>
      <c r="F322" s="340"/>
      <c r="G322" s="341"/>
      <c r="H322" s="324">
        <v>321</v>
      </c>
    </row>
    <row r="323" spans="1:8" ht="31.35" customHeight="1" x14ac:dyDescent="0.25">
      <c r="A323" s="399" t="str">
        <f>'02 LISTA CONTROLLO E RAPPORTO'!A322</f>
        <v/>
      </c>
      <c r="B323" s="400"/>
      <c r="C323" s="829" t="str">
        <f>'02 LISTA CONTROLLO E RAPPORTO'!C322</f>
        <v>Le chiusure supplementari devono essere contrassegnate in modo permanente. Si devono affiggere dei cartelli con la scritta «Porta rossa, chiusa in caso di occupazione» sui due lati della chiusura.</v>
      </c>
      <c r="D323" s="830"/>
      <c r="E323" s="830"/>
      <c r="F323" s="830"/>
      <c r="G323" s="831"/>
      <c r="H323" s="324">
        <v>322</v>
      </c>
    </row>
    <row r="324" spans="1:8" ht="43.7" customHeight="1" x14ac:dyDescent="0.25">
      <c r="A324" s="406" t="str">
        <f>'02 LISTA CONTROLLO E RAPPORTO'!A323</f>
        <v/>
      </c>
      <c r="B324" s="187">
        <v>2302.0300000000002</v>
      </c>
      <c r="C324" s="58" t="str">
        <f>'02 LISTA CONTROLLO E RAPPORTO'!C323</f>
        <v>Descrizione del difetto: porte di collegamento tra costruzioni di protezione non sono contrassegnate in modo permanente con la scritta «In caso di occupazione questa porta deve essere chiusa».</v>
      </c>
      <c r="D324" s="407" t="s">
        <v>0</v>
      </c>
      <c r="E324" s="340" t="s">
        <v>2072</v>
      </c>
      <c r="F324" s="340"/>
      <c r="G324" s="341"/>
      <c r="H324" s="324">
        <v>323</v>
      </c>
    </row>
    <row r="325" spans="1:8" ht="16.350000000000001" customHeight="1" x14ac:dyDescent="0.25">
      <c r="A325" s="399" t="str">
        <f>'02 LISTA CONTROLLO E RAPPORTO'!A324</f>
        <v/>
      </c>
      <c r="B325" s="400"/>
      <c r="C325" s="829" t="str">
        <f>'02 LISTA CONTROLLO E RAPPORTO'!C324</f>
        <v>Si devono affiggere in modo permanente i cartelli con la scritta «In caso di occupazione questa porta deve essere chiusa».</v>
      </c>
      <c r="D325" s="830"/>
      <c r="E325" s="830"/>
      <c r="F325" s="830"/>
      <c r="G325" s="831"/>
      <c r="H325" s="324">
        <v>324</v>
      </c>
    </row>
    <row r="326" spans="1:8" ht="29.45" customHeight="1" x14ac:dyDescent="0.25">
      <c r="A326" s="439" t="str">
        <f>'02 LISTA CONTROLLO E RAPPORTO'!A325</f>
        <v/>
      </c>
      <c r="B326" s="61">
        <v>2302.04</v>
      </c>
      <c r="C326" s="12" t="str">
        <f>'02 LISTA CONTROLLO E RAPPORTO'!C325</f>
        <v>Descrizione del difetto: le chiusure supplementari non sono dotate di meccanismo di chiusura speciale.</v>
      </c>
      <c r="D326" s="440" t="s">
        <v>2073</v>
      </c>
      <c r="E326" s="346" t="s">
        <v>2072</v>
      </c>
      <c r="F326" s="346"/>
      <c r="G326" s="347"/>
      <c r="H326" s="324">
        <v>325</v>
      </c>
    </row>
    <row r="327" spans="1:8" ht="44.45" customHeight="1" thickBot="1" x14ac:dyDescent="0.3">
      <c r="A327" s="399" t="str">
        <f>'02 LISTA CONTROLLO E RAPPORTO'!A326</f>
        <v/>
      </c>
      <c r="B327" s="400"/>
      <c r="C327" s="821"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7" s="822"/>
      <c r="E327" s="822"/>
      <c r="F327" s="822"/>
      <c r="G327" s="823"/>
      <c r="H327" s="324">
        <v>326</v>
      </c>
    </row>
    <row r="328" spans="1:8" ht="15" customHeight="1" thickBot="1" x14ac:dyDescent="0.3">
      <c r="A328" s="395" t="str">
        <f>'02 LISTA CONTROLLO E RAPPORTO'!A327</f>
        <v/>
      </c>
      <c r="B328" s="203">
        <v>2303</v>
      </c>
      <c r="C328" s="144" t="str">
        <f>'02 LISTA CONTROLLO E RAPPORTO'!C327</f>
        <v>Complemento per PB con soglia amovibile</v>
      </c>
      <c r="D328" s="396"/>
      <c r="E328" s="826"/>
      <c r="F328" s="827"/>
      <c r="G328" s="828"/>
      <c r="H328" s="324">
        <v>327</v>
      </c>
    </row>
    <row r="329" spans="1:8" ht="15" customHeight="1" x14ac:dyDescent="0.25">
      <c r="A329" s="444" t="str">
        <f>'02 LISTA CONTROLLO E RAPPORTO'!A328</f>
        <v/>
      </c>
      <c r="B329" s="197">
        <v>2303.0100000000002</v>
      </c>
      <c r="C329" s="70" t="str">
        <f>'02 LISTA CONTROLLO E RAPPORTO'!C328</f>
        <v>Descrizione del difetto: manca la soglia amovibile.</v>
      </c>
      <c r="D329" s="445" t="s">
        <v>2074</v>
      </c>
      <c r="E329" s="342" t="s">
        <v>2072</v>
      </c>
      <c r="F329" s="342"/>
      <c r="G329" s="343"/>
      <c r="H329" s="324">
        <v>328</v>
      </c>
    </row>
    <row r="330" spans="1:8" ht="15" customHeight="1" x14ac:dyDescent="0.25">
      <c r="A330" s="399" t="str">
        <f>'02 LISTA CONTROLLO E RAPPORTO'!A329</f>
        <v/>
      </c>
      <c r="B330" s="226"/>
      <c r="C330" s="829" t="str">
        <f>'02 LISTA CONTROLLO E RAPPORTO'!C329</f>
        <v>Si deve procurare un modello di soglia omologato UFPP (BZS).</v>
      </c>
      <c r="D330" s="830"/>
      <c r="E330" s="830"/>
      <c r="F330" s="830"/>
      <c r="G330" s="831"/>
      <c r="H330" s="324">
        <v>329</v>
      </c>
    </row>
    <row r="331" spans="1:8" ht="30" customHeight="1" x14ac:dyDescent="0.25">
      <c r="A331" s="403" t="str">
        <f>'02 LISTA CONTROLLO E RAPPORTO'!A330</f>
        <v/>
      </c>
      <c r="B331" s="222"/>
      <c r="C331" s="829" t="str">
        <f>'02 LISTA CONTROLLO E RAPPORTO'!C330</f>
        <v>Se manca la soglia amovibile, la costruzione di protezione non è pronta all’esercizio. La procedura da seguire deve essere concordata con l’ente cantonale responsabile delle costruzioni di protezione.</v>
      </c>
      <c r="D331" s="830"/>
      <c r="E331" s="830"/>
      <c r="F331" s="830"/>
      <c r="G331" s="831"/>
      <c r="H331" s="324">
        <v>330</v>
      </c>
    </row>
    <row r="332" spans="1:8" ht="29.45" customHeight="1" x14ac:dyDescent="0.25">
      <c r="A332" s="406" t="str">
        <f>'02 LISTA CONTROLLO E RAPPORTO'!A331</f>
        <v/>
      </c>
      <c r="B332" s="187">
        <v>2303.02</v>
      </c>
      <c r="C332" s="58" t="str">
        <f>'02 LISTA CONTROLLO E RAPPORTO'!C331</f>
        <v>Descrizione del difetto: la soglia amovibile non è depositata vicino alla PB o montata sulla PB.</v>
      </c>
      <c r="D332" s="407" t="s">
        <v>0</v>
      </c>
      <c r="E332" s="340" t="s">
        <v>2072</v>
      </c>
      <c r="F332" s="340"/>
      <c r="G332" s="341"/>
      <c r="H332" s="324">
        <v>331</v>
      </c>
    </row>
    <row r="333" spans="1:8" ht="29.45" customHeight="1" x14ac:dyDescent="0.25">
      <c r="A333" s="399" t="str">
        <f>'02 LISTA CONTROLLO E RAPPORTO'!A332</f>
        <v/>
      </c>
      <c r="B333" s="400"/>
      <c r="C333" s="829" t="str">
        <f>'02 LISTA CONTROLLO E RAPPORTO'!C332</f>
        <v>Una volta smontata, la soglia amovibile deve poter essere fissata sulla porta o depositata nelle sue immediate vicinanze. Si deve predisporre un supporto a tal fine.</v>
      </c>
      <c r="D333" s="830"/>
      <c r="E333" s="830"/>
      <c r="F333" s="830"/>
      <c r="G333" s="831"/>
      <c r="H333" s="324">
        <v>332</v>
      </c>
    </row>
    <row r="334" spans="1:8" ht="15" customHeight="1" x14ac:dyDescent="0.25">
      <c r="A334" s="406" t="str">
        <f>'02 LISTA CONTROLLO E RAPPORTO'!A333</f>
        <v/>
      </c>
      <c r="B334" s="187">
        <v>2303.0300000000002</v>
      </c>
      <c r="C334" s="58" t="str">
        <f>'02 LISTA CONTROLLO E RAPPORTO'!C333</f>
        <v>Descrizione del difetto: mancano gli attrezzi per la soglia amovibile.</v>
      </c>
      <c r="D334" s="407" t="s">
        <v>0</v>
      </c>
      <c r="E334" s="340" t="s">
        <v>2072</v>
      </c>
      <c r="F334" s="340"/>
      <c r="G334" s="341"/>
      <c r="H334" s="324">
        <v>333</v>
      </c>
    </row>
    <row r="335" spans="1:8" ht="15.6" customHeight="1" x14ac:dyDescent="0.25">
      <c r="A335" s="399" t="str">
        <f>'02 LISTA CONTROLLO E RAPPORTO'!A334</f>
        <v/>
      </c>
      <c r="B335" s="400"/>
      <c r="C335" s="829" t="str">
        <f>'02 LISTA CONTROLLO E RAPPORTO'!C334</f>
        <v>Gli attrezzi devono essere acquistati presso una ditta specializzata e montati nelle vicinanze della porta.</v>
      </c>
      <c r="D335" s="830"/>
      <c r="E335" s="830"/>
      <c r="F335" s="830"/>
      <c r="G335" s="831"/>
      <c r="H335" s="324">
        <v>334</v>
      </c>
    </row>
    <row r="336" spans="1:8" ht="29.45" customHeight="1" x14ac:dyDescent="0.25">
      <c r="A336" s="441" t="str">
        <f>'02 LISTA CONTROLLO E RAPPORTO'!A335</f>
        <v/>
      </c>
      <c r="B336" s="194">
        <v>2303.04</v>
      </c>
      <c r="C336" s="60" t="str">
        <f>'02 LISTA CONTROLLO E RAPPORTO'!C335</f>
        <v>Descrizione del difetto: non è possibile montare la soglia amovibile in modo fisso.</v>
      </c>
      <c r="D336" s="442" t="s">
        <v>2074</v>
      </c>
      <c r="E336" s="342" t="s">
        <v>2072</v>
      </c>
      <c r="F336" s="342"/>
      <c r="G336" s="343"/>
      <c r="H336" s="324">
        <v>335</v>
      </c>
    </row>
    <row r="337" spans="1:8" ht="30" customHeight="1" thickBot="1" x14ac:dyDescent="0.3">
      <c r="A337" s="399" t="str">
        <f>'02 LISTA CONTROLLO E RAPPORTO'!A336</f>
        <v/>
      </c>
      <c r="B337" s="400"/>
      <c r="C337" s="821"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7" s="822"/>
      <c r="E337" s="822"/>
      <c r="F337" s="822"/>
      <c r="G337" s="823"/>
      <c r="H337" s="324">
        <v>336</v>
      </c>
    </row>
    <row r="338" spans="1:8" ht="15" customHeight="1" thickBot="1" x14ac:dyDescent="0.3">
      <c r="A338" s="395" t="str">
        <f>'02 LISTA CONTROLLO E RAPPORTO'!A337</f>
        <v/>
      </c>
      <c r="B338" s="203">
        <v>2304</v>
      </c>
      <c r="C338" s="144" t="str">
        <f>'02 LISTA CONTROLLO E RAPPORTO'!C337</f>
        <v>Parete blindata scorrevole (PBS)</v>
      </c>
      <c r="D338" s="396"/>
      <c r="E338" s="826"/>
      <c r="F338" s="827"/>
      <c r="G338" s="828"/>
      <c r="H338" s="324">
        <v>337</v>
      </c>
    </row>
    <row r="339" spans="1:8" ht="15" customHeight="1" x14ac:dyDescent="0.25">
      <c r="A339" s="404" t="str">
        <f>'02 LISTA CONTROLLO E RAPPORTO'!A338</f>
        <v/>
      </c>
      <c r="B339" s="186">
        <v>2304.0100000000002</v>
      </c>
      <c r="C339" s="66" t="str">
        <f>'02 LISTA CONTROLLO E RAPPORTO'!C338</f>
        <v>Descrizione del difetto: manca l’armadio degli attrezzi.</v>
      </c>
      <c r="D339" s="405" t="s">
        <v>0</v>
      </c>
      <c r="E339" s="340" t="s">
        <v>2072</v>
      </c>
      <c r="F339" s="340"/>
      <c r="G339" s="341"/>
      <c r="H339" s="324">
        <v>338</v>
      </c>
    </row>
    <row r="340" spans="1:8" ht="30" customHeight="1" x14ac:dyDescent="0.25">
      <c r="A340" s="399" t="str">
        <f>'02 LISTA CONTROLLO E RAPPORTO'!A339</f>
        <v/>
      </c>
      <c r="B340" s="226"/>
      <c r="C340" s="838" t="str">
        <f>'02 LISTA CONTROLLO E RAPPORTO'!C339</f>
        <v>Si deve procurare un armadio degli attrezzi dotato del materiale necessario per l’esercizio della parte blindata scorrevole. Vi rientrano:</v>
      </c>
      <c r="D340" s="839"/>
      <c r="E340" s="839"/>
      <c r="F340" s="839"/>
      <c r="G340" s="840"/>
      <c r="H340" s="324">
        <v>339</v>
      </c>
    </row>
    <row r="341" spans="1:8" ht="15" customHeight="1" x14ac:dyDescent="0.25">
      <c r="A341" s="403" t="str">
        <f>'02 LISTA CONTROLLO E RAPPORTO'!A340</f>
        <v/>
      </c>
      <c r="B341" s="219"/>
      <c r="C341" s="835" t="str">
        <f>'02 LISTA CONTROLLO E RAPPORTO'!C340</f>
        <v>·        Verricello 3 t con leva,</v>
      </c>
      <c r="D341" s="836"/>
      <c r="E341" s="836"/>
      <c r="F341" s="836"/>
      <c r="G341" s="837"/>
      <c r="H341" s="324">
        <v>340</v>
      </c>
    </row>
    <row r="342" spans="1:8" ht="15" customHeight="1" x14ac:dyDescent="0.25">
      <c r="A342" s="403" t="str">
        <f>'02 LISTA CONTROLLO E RAPPORTO'!A341</f>
        <v/>
      </c>
      <c r="B342" s="219"/>
      <c r="C342" s="835" t="str">
        <f>'02 LISTA CONTROLLO E RAPPORTO'!C341</f>
        <v>·        Fune d’acciaio del verricello 3 t con aspo,</v>
      </c>
      <c r="D342" s="836"/>
      <c r="E342" s="836"/>
      <c r="F342" s="836"/>
      <c r="G342" s="837"/>
      <c r="H342" s="324">
        <v>341</v>
      </c>
    </row>
    <row r="343" spans="1:8" ht="15" customHeight="1" x14ac:dyDescent="0.25">
      <c r="A343" s="403" t="str">
        <f>'02 LISTA CONTROLLO E RAPPORTO'!A342</f>
        <v/>
      </c>
      <c r="B343" s="219"/>
      <c r="C343" s="835" t="str">
        <f>'02 LISTA CONTROLLO E RAPPORTO'!C342</f>
        <v>·        2 grilli,</v>
      </c>
      <c r="D343" s="836"/>
      <c r="E343" s="836"/>
      <c r="F343" s="836"/>
      <c r="G343" s="837"/>
      <c r="H343" s="324">
        <v>342</v>
      </c>
    </row>
    <row r="344" spans="1:8" x14ac:dyDescent="0.25">
      <c r="A344" s="403" t="str">
        <f>'02 LISTA CONTROLLO E RAPPORTO'!A343</f>
        <v/>
      </c>
      <c r="B344" s="219"/>
      <c r="C344" s="835" t="str">
        <f>'02 LISTA CONTROLLO E RAPPORTO'!C343</f>
        <v>·        Dispositivo di sicurezza (spranga metallica per il bloccaggio della parete blindata scorrevole),</v>
      </c>
      <c r="D344" s="836"/>
      <c r="E344" s="836"/>
      <c r="F344" s="836"/>
      <c r="G344" s="837"/>
      <c r="H344" s="324">
        <v>343</v>
      </c>
    </row>
    <row r="345" spans="1:8" x14ac:dyDescent="0.25">
      <c r="A345" s="403" t="str">
        <f>'02 LISTA CONTROLLO E RAPPORTO'!A344</f>
        <v/>
      </c>
      <c r="B345" s="219"/>
      <c r="C345" s="835" t="str">
        <f>'02 LISTA CONTROLLO E RAPPORTO'!C344</f>
        <v>·        Istruzioni per l’uso (parete blindata scorrevole, attrezzi, ev. smontaggio del portone usato in tempo di pace),</v>
      </c>
      <c r="D345" s="836"/>
      <c r="E345" s="836"/>
      <c r="F345" s="836"/>
      <c r="G345" s="837"/>
      <c r="H345" s="324">
        <v>344</v>
      </c>
    </row>
    <row r="346" spans="1:8" ht="15" customHeight="1" x14ac:dyDescent="0.25">
      <c r="A346" s="403" t="str">
        <f>'02 LISTA CONTROLLO E RAPPORTO'!A345</f>
        <v/>
      </c>
      <c r="B346" s="219"/>
      <c r="C346" s="835" t="str">
        <f>'02 LISTA CONTROLLO E RAPPORTO'!C345</f>
        <v>·        Attrezzi (previsti dal fabbricante) e</v>
      </c>
      <c r="D346" s="836"/>
      <c r="E346" s="836"/>
      <c r="F346" s="836"/>
      <c r="G346" s="837"/>
      <c r="H346" s="324">
        <v>345</v>
      </c>
    </row>
    <row r="347" spans="1:8" ht="15" customHeight="1" x14ac:dyDescent="0.25">
      <c r="A347" s="403" t="str">
        <f>'02 LISTA CONTROLLO E RAPPORTO'!A346</f>
        <v/>
      </c>
      <c r="B347" s="222"/>
      <c r="C347" s="835" t="str">
        <f>'02 LISTA CONTROLLO E RAPPORTO'!C346</f>
        <v>·        Puleggia di rinvio (facoltativa).</v>
      </c>
      <c r="D347" s="836"/>
      <c r="E347" s="836"/>
      <c r="F347" s="836"/>
      <c r="G347" s="837"/>
      <c r="H347" s="324">
        <v>346</v>
      </c>
    </row>
    <row r="348" spans="1:8" ht="29.45" customHeight="1" x14ac:dyDescent="0.25">
      <c r="A348" s="406" t="str">
        <f>'02 LISTA CONTROLLO E RAPPORTO'!A347</f>
        <v/>
      </c>
      <c r="B348" s="187">
        <v>2304.02</v>
      </c>
      <c r="C348" s="58" t="str">
        <f>'02 LISTA CONTROLLO E RAPPORTO'!C347</f>
        <v>Descrizione del difetto: l’armadio degli attrezzi non è chiuso a chiave e/o manca la chiave.</v>
      </c>
      <c r="D348" s="407" t="s">
        <v>0</v>
      </c>
      <c r="E348" s="340" t="s">
        <v>2072</v>
      </c>
      <c r="F348" s="340"/>
      <c r="G348" s="341"/>
      <c r="H348" s="324">
        <v>347</v>
      </c>
    </row>
    <row r="349" spans="1:8" ht="30" customHeight="1" x14ac:dyDescent="0.25">
      <c r="A349" s="399" t="str">
        <f>'02 LISTA CONTROLLO E RAPPORTO'!A348</f>
        <v/>
      </c>
      <c r="B349" s="400"/>
      <c r="C349" s="829" t="str">
        <f>'02 LISTA CONTROLLO E RAPPORTO'!C348</f>
        <v>Si deve procurare una chiave o sostituire la serratura. La chiave deve essere contrassegnata e riposta in un luogo idoneo all’interno del rifugio.</v>
      </c>
      <c r="D349" s="830"/>
      <c r="E349" s="830"/>
      <c r="F349" s="830"/>
      <c r="G349" s="831"/>
      <c r="H349" s="324">
        <v>348</v>
      </c>
    </row>
    <row r="350" spans="1:8" ht="15" customHeight="1" x14ac:dyDescent="0.25">
      <c r="A350" s="439" t="str">
        <f>'02 LISTA CONTROLLO E RAPPORTO'!A349</f>
        <v/>
      </c>
      <c r="B350" s="61">
        <v>2304.0300000000002</v>
      </c>
      <c r="C350" s="12" t="str">
        <f>'02 LISTA CONTROLLO E RAPPORTO'!C349</f>
        <v>Descrizione del difetto: mancano le istruzioni per l’uso.</v>
      </c>
      <c r="D350" s="440" t="s">
        <v>2073</v>
      </c>
      <c r="E350" s="346" t="s">
        <v>2072</v>
      </c>
      <c r="F350" s="346"/>
      <c r="G350" s="347"/>
      <c r="H350" s="324">
        <v>349</v>
      </c>
    </row>
    <row r="351" spans="1:8" ht="30.6" customHeight="1" x14ac:dyDescent="0.25">
      <c r="A351" s="399" t="str">
        <f>'02 LISTA CONTROLLO E RAPPORTO'!A350</f>
        <v/>
      </c>
      <c r="B351" s="400"/>
      <c r="C351" s="829" t="str">
        <f>'02 LISTA CONTROLLO E RAPPORTO'!C350</f>
        <v>Le istruzioni per l’uso mancanti (parete blindata scorrevole, attrezzi, ev. smontaggio del portone usato in tempo di pace) devono essere procurate e conservate nell’armadio metallico previsto a tale scopo.</v>
      </c>
      <c r="D351" s="830"/>
      <c r="E351" s="830"/>
      <c r="F351" s="830"/>
      <c r="G351" s="831"/>
      <c r="H351" s="324">
        <v>350</v>
      </c>
    </row>
    <row r="352" spans="1:8" ht="29.45" customHeight="1" x14ac:dyDescent="0.25">
      <c r="A352" s="439" t="str">
        <f>'02 LISTA CONTROLLO E RAPPORTO'!A351</f>
        <v/>
      </c>
      <c r="B352" s="61">
        <v>2304.04</v>
      </c>
      <c r="C352" s="12" t="str">
        <f>'02 LISTA CONTROLLO E RAPPORTO'!C351</f>
        <v>Descrizione del difetto: gli attrezzi necessari non sono al completo o mancano.</v>
      </c>
      <c r="D352" s="440" t="s">
        <v>2073</v>
      </c>
      <c r="E352" s="346" t="s">
        <v>2072</v>
      </c>
      <c r="F352" s="346"/>
      <c r="G352" s="347"/>
      <c r="H352" s="324">
        <v>351</v>
      </c>
    </row>
    <row r="353" spans="1:8" ht="29.45" customHeight="1" x14ac:dyDescent="0.25">
      <c r="A353" s="399" t="str">
        <f>'02 LISTA CONTROLLO E RAPPORTO'!A352</f>
        <v/>
      </c>
      <c r="B353" s="400"/>
      <c r="C353" s="829" t="str">
        <f>'02 LISTA CONTROLLO E RAPPORTO'!C352</f>
        <v>Gli attrezzi (previsti dal fabbricante) mancanti devono essere procurati e conservati nell’armadio metallico previsto a tale scopo.</v>
      </c>
      <c r="D353" s="830"/>
      <c r="E353" s="830"/>
      <c r="F353" s="830"/>
      <c r="G353" s="831"/>
      <c r="H353" s="324">
        <v>352</v>
      </c>
    </row>
    <row r="354" spans="1:8" ht="29.45" customHeight="1" x14ac:dyDescent="0.25">
      <c r="A354" s="406" t="str">
        <f>'02 LISTA CONTROLLO E RAPPORTO'!A353</f>
        <v/>
      </c>
      <c r="B354" s="187">
        <v>2304.0500000000002</v>
      </c>
      <c r="C354" s="58" t="str">
        <f>'02 LISTA CONTROLLO E RAPPORTO'!C353</f>
        <v>Descrizione del difetto: gli attrezzi necessari sono in cattivo stato.</v>
      </c>
      <c r="D354" s="407" t="s">
        <v>0</v>
      </c>
      <c r="E354" s="340" t="s">
        <v>2072</v>
      </c>
      <c r="F354" s="340"/>
      <c r="G354" s="341"/>
      <c r="H354" s="324">
        <v>353</v>
      </c>
    </row>
    <row r="355" spans="1:8" x14ac:dyDescent="0.25">
      <c r="A355" s="399" t="str">
        <f>'02 LISTA CONTROLLO E RAPPORTO'!A354</f>
        <v/>
      </c>
      <c r="B355" s="400"/>
      <c r="C355" s="829" t="str">
        <f>'02 LISTA CONTROLLO E RAPPORTO'!C354</f>
        <v>Gli attrezzi (previsti dal fabbricante) in cattivo stato devono essere sostituiti e conservati nell’armadio metallico previsto a tale scopo.</v>
      </c>
      <c r="D355" s="830"/>
      <c r="E355" s="830"/>
      <c r="F355" s="830"/>
      <c r="G355" s="831"/>
      <c r="H355" s="324">
        <v>354</v>
      </c>
    </row>
    <row r="356" spans="1:8" ht="15" customHeight="1" x14ac:dyDescent="0.25">
      <c r="A356" s="439" t="str">
        <f>'02 LISTA CONTROLLO E RAPPORTO'!A355</f>
        <v/>
      </c>
      <c r="B356" s="61">
        <v>2304.06</v>
      </c>
      <c r="C356" s="12" t="str">
        <f>'02 LISTA CONTROLLO E RAPPORTO'!C355</f>
        <v>Descrizione del difetto: manca la leva del verricello 3 t.</v>
      </c>
      <c r="D356" s="440" t="s">
        <v>2073</v>
      </c>
      <c r="E356" s="346" t="s">
        <v>2072</v>
      </c>
      <c r="F356" s="346"/>
      <c r="G356" s="347"/>
      <c r="H356" s="324">
        <v>355</v>
      </c>
    </row>
    <row r="357" spans="1:8" ht="29.45" customHeight="1" x14ac:dyDescent="0.25">
      <c r="A357" s="399" t="str">
        <f>'02 LISTA CONTROLLO E RAPPORTO'!A356</f>
        <v/>
      </c>
      <c r="B357" s="400"/>
      <c r="C357" s="829" t="str">
        <f>'02 LISTA CONTROLLO E RAPPORTO'!C356</f>
        <v>La leva del verricello 3 t deve esser procurata e conservata nell’armadio metallico previsto a tale scopo.</v>
      </c>
      <c r="D357" s="830"/>
      <c r="E357" s="830"/>
      <c r="F357" s="830"/>
      <c r="G357" s="831"/>
      <c r="H357" s="324">
        <v>356</v>
      </c>
    </row>
    <row r="358" spans="1:8" ht="16.7" customHeight="1" x14ac:dyDescent="0.25">
      <c r="A358" s="439" t="str">
        <f>'02 LISTA CONTROLLO E RAPPORTO'!A357</f>
        <v/>
      </c>
      <c r="B358" s="61">
        <v>2304.0700000000002</v>
      </c>
      <c r="C358" s="12" t="str">
        <f>'02 LISTA CONTROLLO E RAPPORTO'!C357</f>
        <v>Descrizione del difetto: manca la fune d’acciaio del verricello 3 t, incluso l’aspo.</v>
      </c>
      <c r="D358" s="440" t="s">
        <v>2073</v>
      </c>
      <c r="E358" s="346" t="s">
        <v>2072</v>
      </c>
      <c r="F358" s="346"/>
      <c r="G358" s="347"/>
      <c r="H358" s="324">
        <v>357</v>
      </c>
    </row>
    <row r="359" spans="1:8" ht="29.45" customHeight="1" x14ac:dyDescent="0.25">
      <c r="A359" s="399" t="str">
        <f>'02 LISTA CONTROLLO E RAPPORTO'!A358</f>
        <v/>
      </c>
      <c r="B359" s="400"/>
      <c r="C359" s="829" t="str">
        <f>'02 LISTA CONTROLLO E RAPPORTO'!C358</f>
        <v>La fune d’acciaio del verricello 3 t e l’aspo devono essere procurati e conservati nell’armadio metallico previsto a tale scopo.</v>
      </c>
      <c r="D359" s="830"/>
      <c r="E359" s="830"/>
      <c r="F359" s="830"/>
      <c r="G359" s="831"/>
      <c r="H359" s="324">
        <v>358</v>
      </c>
    </row>
    <row r="360" spans="1:8" ht="29.45" customHeight="1" x14ac:dyDescent="0.25">
      <c r="A360" s="414" t="str">
        <f>'02 LISTA CONTROLLO E RAPPORTO'!A359</f>
        <v/>
      </c>
      <c r="B360" s="195">
        <v>2304.08</v>
      </c>
      <c r="C360" s="75" t="str">
        <f>'02 LISTA CONTROLLO E RAPPORTO'!C359</f>
        <v>Descrizione del difetto: è evidente che il verricello non è conforme alle prescrizioni di sicurezza del fabbricante.</v>
      </c>
      <c r="D360" s="415" t="s">
        <v>1</v>
      </c>
      <c r="E360" s="344" t="s">
        <v>2072</v>
      </c>
      <c r="F360" s="344"/>
      <c r="G360" s="345"/>
      <c r="H360" s="324">
        <v>359</v>
      </c>
    </row>
    <row r="361" spans="1:8" ht="103.7" customHeight="1" x14ac:dyDescent="0.25">
      <c r="A361" s="399" t="str">
        <f>'02 LISTA CONTROLLO E RAPPORTO'!A360</f>
        <v/>
      </c>
      <c r="B361" s="400"/>
      <c r="C361" s="829"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1" s="830"/>
      <c r="E361" s="830"/>
      <c r="F361" s="830"/>
      <c r="G361" s="831"/>
      <c r="H361" s="324">
        <v>360</v>
      </c>
    </row>
    <row r="362" spans="1:8" ht="15" customHeight="1" x14ac:dyDescent="0.25">
      <c r="A362" s="439" t="str">
        <f>'02 LISTA CONTROLLO E RAPPORTO'!A361</f>
        <v/>
      </c>
      <c r="B362" s="61">
        <v>2304.09</v>
      </c>
      <c r="C362" s="12" t="str">
        <f>'02 LISTA CONTROLLO E RAPPORTO'!C361</f>
        <v>Descrizione del difetto: il verricello non funziona.</v>
      </c>
      <c r="D362" s="440" t="s">
        <v>2073</v>
      </c>
      <c r="E362" s="346" t="s">
        <v>2072</v>
      </c>
      <c r="F362" s="346"/>
      <c r="G362" s="347"/>
      <c r="H362" s="324">
        <v>361</v>
      </c>
    </row>
    <row r="363" spans="1:8" ht="15" customHeight="1" x14ac:dyDescent="0.25">
      <c r="A363" s="399" t="str">
        <f>'02 LISTA CONTROLLO E RAPPORTO'!A362</f>
        <v/>
      </c>
      <c r="B363" s="400"/>
      <c r="C363" s="829" t="str">
        <f>'02 LISTA CONTROLLO E RAPPORTO'!C362</f>
        <v>I verricelli non funzionanti devono essere controllati e riparati o sostituiti dal fabbricante.</v>
      </c>
      <c r="D363" s="830"/>
      <c r="E363" s="830"/>
      <c r="F363" s="830"/>
      <c r="G363" s="831"/>
      <c r="H363" s="324">
        <v>362</v>
      </c>
    </row>
    <row r="364" spans="1:8" ht="15" customHeight="1" x14ac:dyDescent="0.25">
      <c r="A364" s="439" t="str">
        <f>'02 LISTA CONTROLLO E RAPPORTO'!A363</f>
        <v/>
      </c>
      <c r="B364" s="61">
        <v>2304.1</v>
      </c>
      <c r="C364" s="12" t="str">
        <f>'02 LISTA CONTROLLO E RAPPORTO'!C363</f>
        <v>Descrizione del difetto: non ci sono abbastanza grilli.</v>
      </c>
      <c r="D364" s="440" t="s">
        <v>2073</v>
      </c>
      <c r="E364" s="346" t="s">
        <v>2072</v>
      </c>
      <c r="F364" s="346"/>
      <c r="G364" s="347"/>
      <c r="H364" s="324">
        <v>363</v>
      </c>
    </row>
    <row r="365" spans="1:8" ht="29.45" customHeight="1" x14ac:dyDescent="0.25">
      <c r="A365" s="399" t="str">
        <f>'02 LISTA CONTROLLO E RAPPORTO'!A364</f>
        <v/>
      </c>
      <c r="B365" s="400"/>
      <c r="C365" s="829" t="str">
        <f>'02 LISTA CONTROLLO E RAPPORTO'!C364</f>
        <v>Nell’armadio metallico previsto a tale scopo si devono conservare due grilli. Si devono procurare i grilli mancanti.</v>
      </c>
      <c r="D365" s="830"/>
      <c r="E365" s="830"/>
      <c r="F365" s="830"/>
      <c r="G365" s="831"/>
      <c r="H365" s="324">
        <v>364</v>
      </c>
    </row>
    <row r="366" spans="1:8" ht="29.45" customHeight="1" x14ac:dyDescent="0.25">
      <c r="A366" s="439" t="str">
        <f>'02 LISTA CONTROLLO E RAPPORTO'!A365</f>
        <v/>
      </c>
      <c r="B366" s="61">
        <v>2304.11</v>
      </c>
      <c r="C366" s="12" t="str">
        <f>'02 LISTA CONTROLLO E RAPPORTO'!C365</f>
        <v>Descrizione del difetto: manca il dispositivo di sicurezza (spranga metallica per bloccare la parete blindata scorrevole).</v>
      </c>
      <c r="D366" s="440" t="s">
        <v>2073</v>
      </c>
      <c r="E366" s="346" t="s">
        <v>2072</v>
      </c>
      <c r="F366" s="346"/>
      <c r="G366" s="347"/>
      <c r="H366" s="324">
        <v>365</v>
      </c>
    </row>
    <row r="367" spans="1:8" ht="29.45" customHeight="1" x14ac:dyDescent="0.25">
      <c r="A367" s="399" t="str">
        <f>'02 LISTA CONTROLLO E RAPPORTO'!A366</f>
        <v/>
      </c>
      <c r="B367" s="400"/>
      <c r="C367" s="829" t="str">
        <f>'02 LISTA CONTROLLO E RAPPORTO'!C366</f>
        <v>I dispositivi di sicurezza mancanti devono essere procurati e conservati nell’armadio metallico previsto a tale scopo.</v>
      </c>
      <c r="D367" s="830"/>
      <c r="E367" s="830"/>
      <c r="F367" s="830"/>
      <c r="G367" s="831"/>
      <c r="H367" s="324">
        <v>366</v>
      </c>
    </row>
    <row r="368" spans="1:8" ht="29.45" customHeight="1" x14ac:dyDescent="0.25">
      <c r="A368" s="406" t="str">
        <f>'02 LISTA CONTROLLO E RAPPORTO'!A367</f>
        <v/>
      </c>
      <c r="B368" s="187">
        <v>2304.12</v>
      </c>
      <c r="C368" s="58" t="str">
        <f>'02 LISTA CONTROLLO E RAPPORTO'!C367</f>
        <v>Descrizione del difetto: le coperture delle guarnizioni, le lamiere carrabili o le loro viti di fissaggio sono in cattivo stato.</v>
      </c>
      <c r="D368" s="407" t="s">
        <v>0</v>
      </c>
      <c r="E368" s="340" t="s">
        <v>2072</v>
      </c>
      <c r="F368" s="340"/>
      <c r="G368" s="341"/>
      <c r="H368" s="324">
        <v>367</v>
      </c>
    </row>
    <row r="369" spans="1:8" ht="43.7" customHeight="1" x14ac:dyDescent="0.25">
      <c r="A369" s="399" t="str">
        <f>'02 LISTA CONTROLLO E RAPPORTO'!A368</f>
        <v/>
      </c>
      <c r="B369" s="400"/>
      <c r="C369" s="829"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9" s="830"/>
      <c r="E369" s="830"/>
      <c r="F369" s="830"/>
      <c r="G369" s="831"/>
      <c r="H369" s="324">
        <v>368</v>
      </c>
    </row>
    <row r="370" spans="1:8" ht="29.45" customHeight="1" x14ac:dyDescent="0.25">
      <c r="A370" s="406" t="str">
        <f>'02 LISTA CONTROLLO E RAPPORTO'!A369</f>
        <v/>
      </c>
      <c r="B370" s="187">
        <v>2304.13</v>
      </c>
      <c r="C370" s="58" t="str">
        <f>'02 LISTA CONTROLLO E RAPPORTO'!C369</f>
        <v>Descrizione del difetto: le guarnizioni di gomma e di metallo non sono state sottoposte a manutenzione.</v>
      </c>
      <c r="D370" s="407" t="s">
        <v>0</v>
      </c>
      <c r="E370" s="340" t="s">
        <v>2072</v>
      </c>
      <c r="F370" s="340"/>
      <c r="G370" s="341"/>
      <c r="H370" s="324">
        <v>369</v>
      </c>
    </row>
    <row r="371" spans="1:8" ht="29.45" customHeight="1" x14ac:dyDescent="0.25">
      <c r="A371" s="399" t="str">
        <f>'02 LISTA CONTROLLO E RAPPORTO'!A370</f>
        <v/>
      </c>
      <c r="B371" s="400"/>
      <c r="C371" s="829" t="str">
        <f>'02 LISTA CONTROLLO E RAPPORTO'!C370</f>
        <v>In presenza di un difetto, la parete blindata scorrevole deve essere sottoposta a un controllo e a una manutenzione generale secondo le ITM e le indicazioni del fabbricante. Si devono controllare le guarnizioni.</v>
      </c>
      <c r="D371" s="830"/>
      <c r="E371" s="830"/>
      <c r="F371" s="830"/>
      <c r="G371" s="831"/>
      <c r="H371" s="324">
        <v>370</v>
      </c>
    </row>
    <row r="372" spans="1:8" ht="15" customHeight="1" x14ac:dyDescent="0.25">
      <c r="A372" s="406" t="str">
        <f>'02 LISTA CONTROLLO E RAPPORTO'!A371</f>
        <v/>
      </c>
      <c r="B372" s="187">
        <v>2304.14</v>
      </c>
      <c r="C372" s="58" t="str">
        <f>'02 LISTA CONTROLLO E RAPPORTO'!C371</f>
        <v>Descrizione del difetto: le guide di scorrimento presentano ruggine.</v>
      </c>
      <c r="D372" s="407" t="s">
        <v>0</v>
      </c>
      <c r="E372" s="340" t="s">
        <v>2072</v>
      </c>
      <c r="F372" s="340"/>
      <c r="G372" s="341"/>
      <c r="H372" s="324">
        <v>371</v>
      </c>
    </row>
    <row r="373" spans="1:8" ht="29.45" customHeight="1" x14ac:dyDescent="0.25">
      <c r="A373" s="399" t="str">
        <f>'02 LISTA CONTROLLO E RAPPORTO'!A372</f>
        <v/>
      </c>
      <c r="B373" s="400"/>
      <c r="C373" s="829"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3" s="830"/>
      <c r="E373" s="830"/>
      <c r="F373" s="830"/>
      <c r="G373" s="831"/>
      <c r="H373" s="324">
        <v>372</v>
      </c>
    </row>
    <row r="374" spans="1:8" ht="15" customHeight="1" x14ac:dyDescent="0.25">
      <c r="A374" s="406" t="str">
        <f>'02 LISTA CONTROLLO E RAPPORTO'!A373</f>
        <v/>
      </c>
      <c r="B374" s="187">
        <v>2304.15</v>
      </c>
      <c r="C374" s="58" t="str">
        <f>'02 LISTA CONTROLLO E RAPPORTO'!C373</f>
        <v>Descrizione del difetto: la PBS presenta ruggine.</v>
      </c>
      <c r="D374" s="407" t="s">
        <v>0</v>
      </c>
      <c r="E374" s="340" t="s">
        <v>2072</v>
      </c>
      <c r="F374" s="340"/>
      <c r="G374" s="341"/>
      <c r="H374" s="324">
        <v>373</v>
      </c>
    </row>
    <row r="375" spans="1:8" ht="31.7" customHeight="1" x14ac:dyDescent="0.25">
      <c r="A375" s="399" t="str">
        <f>'02 LISTA CONTROLLO E RAPPORTO'!A374</f>
        <v/>
      </c>
      <c r="B375" s="400"/>
      <c r="C375" s="829"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5" s="830"/>
      <c r="E375" s="830"/>
      <c r="F375" s="830"/>
      <c r="G375" s="831"/>
      <c r="H375" s="324">
        <v>374</v>
      </c>
    </row>
    <row r="376" spans="1:8" ht="15" customHeight="1" x14ac:dyDescent="0.25">
      <c r="A376" s="406" t="str">
        <f>'02 LISTA CONTROLLO E RAPPORTO'!A375</f>
        <v/>
      </c>
      <c r="B376" s="187">
        <v>2304.16</v>
      </c>
      <c r="C376" s="58" t="str">
        <f>'02 LISTA CONTROLLO E RAPPORTO'!C375</f>
        <v>Descrizione del difetto: la scanalatura della PBS è sporca.</v>
      </c>
      <c r="D376" s="407" t="s">
        <v>0</v>
      </c>
      <c r="E376" s="340" t="s">
        <v>2072</v>
      </c>
      <c r="F376" s="340"/>
      <c r="G376" s="341"/>
      <c r="H376" s="324">
        <v>375</v>
      </c>
    </row>
    <row r="377" spans="1:8" ht="30.6" customHeight="1" x14ac:dyDescent="0.25">
      <c r="A377" s="399" t="str">
        <f>'02 LISTA CONTROLLO E RAPPORTO'!A376</f>
        <v/>
      </c>
      <c r="B377" s="400"/>
      <c r="C377" s="829" t="str">
        <f>'02 LISTA CONTROLLO E RAPPORTO'!C376</f>
        <v>In presenza di un difetto, la parete blindata scorrevole deve essere sottoposta a un controllo e a una manutenzione generale secondo le ITM e le indicazioni del fabbricante. Si deve controllare lo stato generale di pulizia.</v>
      </c>
      <c r="D377" s="830"/>
      <c r="E377" s="830"/>
      <c r="F377" s="830"/>
      <c r="G377" s="831"/>
      <c r="H377" s="324">
        <v>376</v>
      </c>
    </row>
    <row r="378" spans="1:8" ht="29.45" customHeight="1" x14ac:dyDescent="0.25">
      <c r="A378" s="439" t="str">
        <f>'02 LISTA CONTROLLO E RAPPORTO'!A377</f>
        <v/>
      </c>
      <c r="B378" s="61">
        <v>2304.17</v>
      </c>
      <c r="C378" s="12" t="str">
        <f>'02 LISTA CONTROLLO E RAPPORTO'!C377</f>
        <v>Descrizione del difetto: il drenaggio della scanalatura manca o non funziona.</v>
      </c>
      <c r="D378" s="440" t="s">
        <v>2073</v>
      </c>
      <c r="E378" s="346" t="s">
        <v>2072</v>
      </c>
      <c r="F378" s="346"/>
      <c r="G378" s="347"/>
      <c r="H378" s="324">
        <v>377</v>
      </c>
    </row>
    <row r="379" spans="1:8" ht="29.45" customHeight="1" x14ac:dyDescent="0.25">
      <c r="A379" s="399" t="str">
        <f>'02 LISTA CONTROLLO E RAPPORTO'!A378</f>
        <v/>
      </c>
      <c r="B379" s="400"/>
      <c r="C379" s="829" t="str">
        <f>'02 LISTA CONTROLLO E RAPPORTO'!C378</f>
        <v>In presenza di un difetto, la parete blindata scorrevole deve essere sottoposta a un controllo e a una manutenzione generale secondo le ITM e le indicazioni del fabbricante. Si deve ripristinare il drenaggio.</v>
      </c>
      <c r="D379" s="830"/>
      <c r="E379" s="830"/>
      <c r="F379" s="830"/>
      <c r="G379" s="831"/>
      <c r="H379" s="324">
        <v>378</v>
      </c>
    </row>
    <row r="380" spans="1:8" ht="29.45" customHeight="1" x14ac:dyDescent="0.25">
      <c r="A380" s="439" t="str">
        <f>'02 LISTA CONTROLLO E RAPPORTO'!A379</f>
        <v/>
      </c>
      <c r="B380" s="61">
        <v>2304.1799999999998</v>
      </c>
      <c r="C380" s="12" t="str">
        <f>'02 LISTA CONTROLLO E RAPPORTO'!C379</f>
        <v>Descrizione del difetto: la manutenzione della PBS non è stata eseguita con la necessaria regolarità.</v>
      </c>
      <c r="D380" s="440" t="s">
        <v>2073</v>
      </c>
      <c r="E380" s="346" t="s">
        <v>2072</v>
      </c>
      <c r="F380" s="346"/>
      <c r="G380" s="347"/>
      <c r="H380" s="324">
        <v>379</v>
      </c>
    </row>
    <row r="381" spans="1:8" ht="15" customHeight="1" x14ac:dyDescent="0.25">
      <c r="A381" s="399" t="str">
        <f>'02 LISTA CONTROLLO E RAPPORTO'!A380</f>
        <v/>
      </c>
      <c r="B381" s="400"/>
      <c r="C381" s="829" t="str">
        <f>'02 LISTA CONTROLLO E RAPPORTO'!C380</f>
        <v>La manutenzione deve essere eseguita regolarmente secondo le ITM.</v>
      </c>
      <c r="D381" s="830"/>
      <c r="E381" s="830"/>
      <c r="F381" s="830"/>
      <c r="G381" s="831"/>
      <c r="H381" s="324">
        <v>380</v>
      </c>
    </row>
    <row r="382" spans="1:8" ht="29.45" customHeight="1" x14ac:dyDescent="0.25">
      <c r="A382" s="441" t="str">
        <f>'02 LISTA CONTROLLO E RAPPORTO'!A381</f>
        <v/>
      </c>
      <c r="B382" s="194">
        <v>2304.19</v>
      </c>
      <c r="C382" s="60" t="str">
        <f>'02 LISTA CONTROLLO E RAPPORTO'!C381</f>
        <v>Descrizione del difetto: la PBS non si chiude completamente o non chiude ermeticamente.</v>
      </c>
      <c r="D382" s="442" t="s">
        <v>2074</v>
      </c>
      <c r="E382" s="342" t="s">
        <v>2072</v>
      </c>
      <c r="F382" s="342"/>
      <c r="G382" s="343"/>
      <c r="H382" s="324">
        <v>381</v>
      </c>
    </row>
    <row r="383" spans="1:8" ht="15" customHeight="1" x14ac:dyDescent="0.25">
      <c r="A383" s="399" t="str">
        <f>'02 LISTA CONTROLLO E RAPPORTO'!A382</f>
        <v/>
      </c>
      <c r="B383" s="226"/>
      <c r="C383" s="829" t="str">
        <f>'02 LISTA CONTROLLO E RAPPORTO'!C382</f>
        <v>La PBS deve essere sistemata da una ditta specializzata.</v>
      </c>
      <c r="D383" s="830"/>
      <c r="E383" s="830"/>
      <c r="F383" s="830"/>
      <c r="G383" s="831"/>
      <c r="H383" s="324">
        <v>382</v>
      </c>
    </row>
    <row r="384" spans="1:8" ht="31.35" customHeight="1" thickBot="1" x14ac:dyDescent="0.3">
      <c r="A384" s="403" t="str">
        <f>'02 LISTA CONTROLLO E RAPPORTO'!A383</f>
        <v/>
      </c>
      <c r="B384" s="222"/>
      <c r="C384" s="821"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4" s="822"/>
      <c r="E384" s="822"/>
      <c r="F384" s="822"/>
      <c r="G384" s="823"/>
      <c r="H384" s="324">
        <v>383</v>
      </c>
    </row>
    <row r="385" spans="1:8" ht="15" customHeight="1" thickBot="1" x14ac:dyDescent="0.3">
      <c r="A385" s="389" t="str">
        <f>'02 LISTA CONTROLLO E RAPPORTO'!A384</f>
        <v/>
      </c>
      <c r="B385" s="390">
        <v>2400</v>
      </c>
      <c r="C385" s="408" t="str">
        <f>'02 LISTA CONTROLLO E RAPPORTO'!C384</f>
        <v>Equipaggiamento</v>
      </c>
      <c r="D385" s="409"/>
      <c r="E385" s="410"/>
      <c r="F385" s="410"/>
      <c r="G385" s="411"/>
      <c r="H385" s="324">
        <v>384</v>
      </c>
    </row>
    <row r="386" spans="1:8" ht="15" customHeight="1" thickBot="1" x14ac:dyDescent="0.3">
      <c r="A386" s="395" t="str">
        <f>'02 LISTA CONTROLLO E RAPPORTO'!A385</f>
        <v/>
      </c>
      <c r="B386" s="203">
        <v>2401</v>
      </c>
      <c r="C386" s="144" t="str">
        <f>'02 LISTA CONTROLLO E RAPPORTO'!C385</f>
        <v>Letti</v>
      </c>
      <c r="D386" s="396"/>
      <c r="E386" s="826"/>
      <c r="F386" s="827"/>
      <c r="G386" s="828"/>
      <c r="H386" s="324">
        <v>385</v>
      </c>
    </row>
    <row r="387" spans="1:8" ht="43.7" customHeight="1" x14ac:dyDescent="0.25">
      <c r="A387" s="404" t="str">
        <f>'02 LISTA CONTROLLO E RAPPORTO'!A386</f>
        <v/>
      </c>
      <c r="B387" s="186">
        <v>2401.0100000000002</v>
      </c>
      <c r="C387" s="66" t="str">
        <f>'02 LISTA CONTROLLO E RAPPORTO'!C386</f>
        <v xml:space="preserve">Descrizione del difetto: in rifugi realizzati dopo il 1° gennaio 1987 o in impianti di protezione non sono presenti tutti i letti necessari. </v>
      </c>
      <c r="D387" s="405" t="s">
        <v>0</v>
      </c>
      <c r="E387" s="340" t="s">
        <v>2072</v>
      </c>
      <c r="F387" s="340"/>
      <c r="G387" s="341"/>
      <c r="H387" s="324">
        <v>386</v>
      </c>
    </row>
    <row r="388" spans="1:8" ht="43.35" customHeight="1" x14ac:dyDescent="0.25">
      <c r="A388" s="399" t="str">
        <f>'02 LISTA CONTROLLO E RAPPORTO'!A387</f>
        <v/>
      </c>
      <c r="B388" s="400"/>
      <c r="C388" s="829"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8" s="830"/>
      <c r="E388" s="830"/>
      <c r="F388" s="830"/>
      <c r="G388" s="831"/>
      <c r="H388" s="324">
        <v>387</v>
      </c>
    </row>
    <row r="389" spans="1:8" ht="58.35" customHeight="1" x14ac:dyDescent="0.25">
      <c r="A389" s="406" t="str">
        <f>'02 LISTA CONTROLLO E RAPPORTO'!A388</f>
        <v/>
      </c>
      <c r="B389" s="187">
        <v>2401.02</v>
      </c>
      <c r="C389"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9" s="407" t="s">
        <v>0</v>
      </c>
      <c r="E389" s="340" t="s">
        <v>2072</v>
      </c>
      <c r="F389" s="340"/>
      <c r="G389" s="341"/>
      <c r="H389" s="324">
        <v>388</v>
      </c>
    </row>
    <row r="390" spans="1:8" ht="47.45" customHeight="1" x14ac:dyDescent="0.25">
      <c r="A390" s="399" t="str">
        <f>'02 LISTA CONTROLLO E RAPPORTO'!A389</f>
        <v/>
      </c>
      <c r="B390" s="400"/>
      <c r="C390" s="829"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90" s="830"/>
      <c r="E390" s="830"/>
      <c r="F390" s="830"/>
      <c r="G390" s="831"/>
      <c r="H390" s="324">
        <v>389</v>
      </c>
    </row>
    <row r="391" spans="1:8" ht="29.45" customHeight="1" x14ac:dyDescent="0.25">
      <c r="A391" s="406" t="str">
        <f>'02 LISTA CONTROLLO E RAPPORTO'!A390</f>
        <v/>
      </c>
      <c r="B391" s="187">
        <v>2401.0300000000002</v>
      </c>
      <c r="C391" s="58" t="str">
        <f>'02 LISTA CONTROLLO E RAPPORTO'!C390</f>
        <v>Descrizione del difetto: mancano le istruzioni di montaggio e/o le viti/gli attrezzi per il montaggio delle pareti divisorie tra i letti, dove previste.</v>
      </c>
      <c r="D391" s="407" t="s">
        <v>0</v>
      </c>
      <c r="E391" s="340" t="s">
        <v>2072</v>
      </c>
      <c r="F391" s="340"/>
      <c r="G391" s="341"/>
      <c r="H391" s="324">
        <v>390</v>
      </c>
    </row>
    <row r="392" spans="1:8" ht="15.6" customHeight="1" thickBot="1" x14ac:dyDescent="0.3">
      <c r="A392" s="399" t="str">
        <f>'02 LISTA CONTROLLO E RAPPORTO'!A391</f>
        <v/>
      </c>
      <c r="B392" s="400"/>
      <c r="C392" s="821" t="str">
        <f>'02 LISTA CONTROLLO E RAPPORTO'!C391</f>
        <v>Si devono procurare i componenti mancanti presso un fabbricante.</v>
      </c>
      <c r="D392" s="822"/>
      <c r="E392" s="822"/>
      <c r="F392" s="822"/>
      <c r="G392" s="823"/>
      <c r="H392" s="324">
        <v>391</v>
      </c>
    </row>
    <row r="393" spans="1:8" ht="15" customHeight="1" thickBot="1" x14ac:dyDescent="0.3">
      <c r="A393" s="395" t="str">
        <f>'02 LISTA CONTROLLO E RAPPORTO'!A392</f>
        <v/>
      </c>
      <c r="B393" s="203">
        <v>2402</v>
      </c>
      <c r="C393" s="144" t="str">
        <f>'02 LISTA CONTROLLO E RAPPORTO'!C392</f>
        <v>Latrine a secco</v>
      </c>
      <c r="D393" s="396"/>
      <c r="E393" s="826"/>
      <c r="F393" s="827"/>
      <c r="G393" s="828"/>
      <c r="H393" s="324">
        <v>392</v>
      </c>
    </row>
    <row r="394" spans="1:8" ht="43.7" customHeight="1" x14ac:dyDescent="0.25">
      <c r="A394" s="404" t="str">
        <f>'02 LISTA CONTROLLO E RAPPORTO'!A393</f>
        <v/>
      </c>
      <c r="B394" s="186">
        <v>2402.0100000000002</v>
      </c>
      <c r="C394" s="66" t="str">
        <f>'02 LISTA CONTROLLO E RAPPORTO'!C393</f>
        <v>Descrizione del difetto: nei rifugi realizzati dopo il 1° gennaio 1987 e negli impianti di protezione – indipendentemente dalla data di costruzione – mancano le latrine a secco necessarie.</v>
      </c>
      <c r="D394" s="405" t="s">
        <v>0</v>
      </c>
      <c r="E394" s="340" t="s">
        <v>2072</v>
      </c>
      <c r="F394" s="340"/>
      <c r="G394" s="341"/>
      <c r="H394" s="324">
        <v>393</v>
      </c>
    </row>
    <row r="395" spans="1:8" x14ac:dyDescent="0.25">
      <c r="A395" s="399" t="str">
        <f>'02 LISTA CONTROLLO E RAPPORTO'!A394</f>
        <v/>
      </c>
      <c r="B395" s="400"/>
      <c r="C395" s="829" t="str">
        <f>'02 LISTA CONTROLLO E RAPPORTO'!C394</f>
        <v>Si devono procurare le latrine a secco mancanti.</v>
      </c>
      <c r="D395" s="830"/>
      <c r="E395" s="830"/>
      <c r="F395" s="830"/>
      <c r="G395" s="831"/>
      <c r="H395" s="324">
        <v>394</v>
      </c>
    </row>
    <row r="396" spans="1:8" ht="43.7" customHeight="1" x14ac:dyDescent="0.25">
      <c r="A396" s="406" t="str">
        <f>'02 LISTA CONTROLLO E RAPPORTO'!A395</f>
        <v/>
      </c>
      <c r="B396" s="187">
        <v>2402.02</v>
      </c>
      <c r="C396"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6" s="407" t="s">
        <v>0</v>
      </c>
      <c r="E396" s="340" t="s">
        <v>2072</v>
      </c>
      <c r="F396" s="340"/>
      <c r="G396" s="341"/>
      <c r="H396" s="324">
        <v>395</v>
      </c>
    </row>
    <row r="397" spans="1:8" ht="43.35" customHeight="1" x14ac:dyDescent="0.25">
      <c r="A397" s="399" t="str">
        <f>'02 LISTA CONTROLLO E RAPPORTO'!A396</f>
        <v/>
      </c>
      <c r="B397" s="400"/>
      <c r="C397" s="829"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7" s="830"/>
      <c r="E397" s="830"/>
      <c r="F397" s="830"/>
      <c r="G397" s="831"/>
      <c r="H397" s="324">
        <v>396</v>
      </c>
    </row>
    <row r="398" spans="1:8" ht="29.45" customHeight="1" x14ac:dyDescent="0.25">
      <c r="A398" s="406" t="str">
        <f>'02 LISTA CONTROLLO E RAPPORTO'!A397</f>
        <v/>
      </c>
      <c r="B398" s="187">
        <v>2402.0300000000002</v>
      </c>
      <c r="C398" s="58" t="str">
        <f>'02 LISTA CONTROLLO E RAPPORTO'!C397</f>
        <v>Descrizione del difetto: non è presente un numero sufficiente di lavabi a canale o orinatoi a canale fissi o mobili.</v>
      </c>
      <c r="D398" s="407" t="s">
        <v>0</v>
      </c>
      <c r="E398" s="340" t="s">
        <v>2072</v>
      </c>
      <c r="F398" s="340"/>
      <c r="G398" s="341"/>
      <c r="H398" s="324">
        <v>397</v>
      </c>
    </row>
    <row r="399" spans="1:8" ht="15" customHeight="1" thickBot="1" x14ac:dyDescent="0.3">
      <c r="A399" s="399" t="str">
        <f>'02 LISTA CONTROLLO E RAPPORTO'!A398</f>
        <v/>
      </c>
      <c r="B399" s="400"/>
      <c r="C399" s="821" t="str">
        <f>'02 LISTA CONTROLLO E RAPPORTO'!C398</f>
        <v>Si devono procurare le installazioni mancanti.</v>
      </c>
      <c r="D399" s="822"/>
      <c r="E399" s="822"/>
      <c r="F399" s="822"/>
      <c r="G399" s="823"/>
      <c r="H399" s="324">
        <v>398</v>
      </c>
    </row>
    <row r="400" spans="1:8" ht="15" customHeight="1" thickBot="1" x14ac:dyDescent="0.3">
      <c r="A400" s="395" t="str">
        <f>'02 LISTA CONTROLLO E RAPPORTO'!A399</f>
        <v/>
      </c>
      <c r="B400" s="203">
        <v>2403</v>
      </c>
      <c r="C400" s="144" t="str">
        <f>'02 LISTA CONTROLLO E RAPPORTO'!C399</f>
        <v>Approntamento della costruzione di protezione</v>
      </c>
      <c r="D400" s="396"/>
      <c r="E400" s="826"/>
      <c r="F400" s="827"/>
      <c r="G400" s="828"/>
      <c r="H400" s="324">
        <v>399</v>
      </c>
    </row>
    <row r="401" spans="1:8" ht="43.7" customHeight="1" x14ac:dyDescent="0.25">
      <c r="A401" s="397" t="str">
        <f>'02 LISTA CONTROLLO E RAPPORTO'!A400</f>
        <v/>
      </c>
      <c r="B401" s="189">
        <v>2403.0100000000002</v>
      </c>
      <c r="C401" s="68" t="str">
        <f>'02 LISTA CONTROLLO E RAPPORTO'!C400</f>
        <v>Descrizione del difetto: il rifugio non può essere sgomberato e approntato per l’occupazione nel giro di 5 giorni / l’impianto di protezione non può essere messo in esercizio da subito senza mezzi ausiliari speciali.</v>
      </c>
      <c r="D401" s="398" t="s">
        <v>2073</v>
      </c>
      <c r="E401" s="346" t="s">
        <v>2072</v>
      </c>
      <c r="F401" s="346"/>
      <c r="G401" s="347"/>
      <c r="H401" s="324">
        <v>400</v>
      </c>
    </row>
    <row r="402" spans="1:8" ht="28.7" customHeight="1" x14ac:dyDescent="0.25">
      <c r="A402" s="399" t="str">
        <f>'02 LISTA CONTROLLO E RAPPORTO'!A401</f>
        <v/>
      </c>
      <c r="B402" s="400"/>
      <c r="C402" s="829" t="str">
        <f>'02 LISTA CONTROLLO E RAPPORTO'!C401</f>
        <v>Le istruzioni di smontaggio, gli ausili e gli attrezzi necessari per l’approntamento devono essere conservati all’interno o nelle vicinanze del rifugio.</v>
      </c>
      <c r="D402" s="830"/>
      <c r="E402" s="830"/>
      <c r="F402" s="830"/>
      <c r="G402" s="831"/>
      <c r="H402" s="324">
        <v>401</v>
      </c>
    </row>
    <row r="403" spans="1:8" ht="58.35" customHeight="1" x14ac:dyDescent="0.25">
      <c r="A403" s="439" t="str">
        <f>'02 LISTA CONTROLLO E RAPPORTO'!A402</f>
        <v/>
      </c>
      <c r="B403" s="61">
        <v>2403.02</v>
      </c>
      <c r="C403"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3" s="440" t="s">
        <v>2073</v>
      </c>
      <c r="E403" s="346" t="s">
        <v>2072</v>
      </c>
      <c r="F403" s="346"/>
      <c r="G403" s="347"/>
      <c r="H403" s="324">
        <v>402</v>
      </c>
    </row>
    <row r="404" spans="1:8" ht="28.7" customHeight="1" thickBot="1" x14ac:dyDescent="0.3">
      <c r="A404" s="399" t="str">
        <f>'02 LISTA CONTROLLO E RAPPORTO'!A403</f>
        <v/>
      </c>
      <c r="B404" s="400"/>
      <c r="C404" s="821" t="str">
        <f>'02 LISTA CONTROLLO E RAPPORTO'!C403</f>
        <v>Le istruzioni di smontaggio, gli ausili e gli attrezzi necessari per l’approntamento devono essere conservati all’interno o nelle vicinanze del rifugio.</v>
      </c>
      <c r="D404" s="822"/>
      <c r="E404" s="822"/>
      <c r="F404" s="822"/>
      <c r="G404" s="823"/>
      <c r="H404" s="324">
        <v>403</v>
      </c>
    </row>
    <row r="405" spans="1:8" ht="15" customHeight="1" thickBot="1" x14ac:dyDescent="0.3">
      <c r="A405" s="389" t="str">
        <f>'02 LISTA CONTROLLO E RAPPORTO'!A404</f>
        <v/>
      </c>
      <c r="B405" s="390">
        <v>2500</v>
      </c>
      <c r="C405" s="408" t="str">
        <f>'02 LISTA CONTROLLO E RAPPORTO'!C404</f>
        <v>Impianto rivelatore di gas (locale degli attrezzi IAP)</v>
      </c>
      <c r="D405" s="409"/>
      <c r="E405" s="410"/>
      <c r="F405" s="410"/>
      <c r="G405" s="411"/>
      <c r="H405" s="324">
        <v>404</v>
      </c>
    </row>
    <row r="406" spans="1:8" ht="15" customHeight="1" thickBot="1" x14ac:dyDescent="0.3">
      <c r="A406" s="395" t="str">
        <f>'02 LISTA CONTROLLO E RAPPORTO'!A405</f>
        <v/>
      </c>
      <c r="B406" s="203">
        <v>2501</v>
      </c>
      <c r="C406" s="144" t="str">
        <f>'02 LISTA CONTROLLO E RAPPORTO'!C405</f>
        <v>Costruzione senza impianto rivelatore di gas</v>
      </c>
      <c r="D406" s="396"/>
      <c r="E406" s="826"/>
      <c r="F406" s="827"/>
      <c r="G406" s="828"/>
      <c r="H406" s="324">
        <v>405</v>
      </c>
    </row>
    <row r="407" spans="1:8" ht="29.45" customHeight="1" x14ac:dyDescent="0.25">
      <c r="A407" s="412" t="str">
        <f>'02 LISTA CONTROLLO E RAPPORTO'!A406</f>
        <v/>
      </c>
      <c r="B407" s="196">
        <v>2501.0100000000002</v>
      </c>
      <c r="C407" s="77" t="str">
        <f>'02 LISTA CONTROLLO E RAPPORTO'!C406</f>
        <v>Descrizione del difetto: manca un cartello di pericolo indicante il divieto di immagazzinare liquidi infiammabili.</v>
      </c>
      <c r="D407" s="413" t="s">
        <v>1</v>
      </c>
      <c r="E407" s="344" t="s">
        <v>2072</v>
      </c>
      <c r="F407" s="344"/>
      <c r="G407" s="345"/>
      <c r="H407" s="324">
        <v>406</v>
      </c>
    </row>
    <row r="408" spans="1:8" ht="45" customHeight="1" x14ac:dyDescent="0.25">
      <c r="A408" s="399" t="str">
        <f>'02 LISTA CONTROLLO E RAPPORTO'!A407</f>
        <v/>
      </c>
      <c r="B408" s="400"/>
      <c r="C408" s="829" t="str">
        <f>'02 LISTA CONTROLLO E RAPPORTO'!C407</f>
        <v>Nel locale degli attrezzi è vietato depositare liquidi infiammabili. All’entrata del locale si deve quindi affiggere in modo ben visibile un cartello con la dicitura: «Divieto di depositare liquidi infiammabili in questo locale».</v>
      </c>
      <c r="D408" s="830"/>
      <c r="E408" s="830"/>
      <c r="F408" s="830"/>
      <c r="G408" s="831"/>
      <c r="H408" s="324">
        <v>407</v>
      </c>
    </row>
    <row r="409" spans="1:8" ht="29.45" customHeight="1" x14ac:dyDescent="0.25">
      <c r="A409" s="414" t="str">
        <f>'02 LISTA CONTROLLO E RAPPORTO'!A408</f>
        <v/>
      </c>
      <c r="B409" s="195">
        <v>2501.02</v>
      </c>
      <c r="C409" s="75" t="str">
        <f>'02 LISTA CONTROLLO E RAPPORTO'!C408</f>
        <v>Descrizione del difetto: sono stati immagazzinati liquidi infiammabili o apparecchi con il serbatoio del carburante pieno.</v>
      </c>
      <c r="D409" s="415" t="s">
        <v>1</v>
      </c>
      <c r="E409" s="344" t="s">
        <v>2072</v>
      </c>
      <c r="F409" s="344"/>
      <c r="G409" s="345"/>
      <c r="H409" s="324">
        <v>408</v>
      </c>
    </row>
    <row r="410" spans="1:8" ht="90" customHeight="1" x14ac:dyDescent="0.25">
      <c r="A410" s="399" t="str">
        <f>'02 LISTA CONTROLLO E RAPPORTO'!A409</f>
        <v/>
      </c>
      <c r="B410" s="226"/>
      <c r="C410" s="829"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10" s="830"/>
      <c r="E410" s="830"/>
      <c r="F410" s="830"/>
      <c r="G410" s="831"/>
      <c r="H410" s="324">
        <v>409</v>
      </c>
    </row>
    <row r="411" spans="1:8" ht="44.45" customHeight="1" x14ac:dyDescent="0.25">
      <c r="A411" s="403" t="str">
        <f>'02 LISTA CONTROLLO E RAPPORTO'!A410</f>
        <v/>
      </c>
      <c r="B411" s="219"/>
      <c r="C411" s="829"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1" s="830"/>
      <c r="E411" s="830"/>
      <c r="F411" s="830"/>
      <c r="G411" s="831"/>
      <c r="H411" s="324">
        <v>410</v>
      </c>
    </row>
    <row r="412" spans="1:8" ht="28.7" customHeight="1" thickBot="1" x14ac:dyDescent="0.3">
      <c r="A412" s="403" t="str">
        <f>'02 LISTA CONTROLLO E RAPPORTO'!A411</f>
        <v/>
      </c>
      <c r="B412" s="222"/>
      <c r="C412" s="821" t="str">
        <f>'02 LISTA CONTROLLO E RAPPORTO'!C411</f>
        <v>In tal caso si deve inoltrare per la via di servizio all’UFPP un progetto per il montaggio a posteriori di un impianto rivelatore di gas. Le pertinenti istruzioni dell’UFPP devono essere rispettate.</v>
      </c>
      <c r="D412" s="822"/>
      <c r="E412" s="822"/>
      <c r="F412" s="822"/>
      <c r="G412" s="823"/>
      <c r="H412" s="324">
        <v>411</v>
      </c>
    </row>
    <row r="413" spans="1:8" ht="15" customHeight="1" thickBot="1" x14ac:dyDescent="0.3">
      <c r="A413" s="395" t="str">
        <f>'02 LISTA CONTROLLO E RAPPORTO'!A412</f>
        <v/>
      </c>
      <c r="B413" s="203">
        <v>2502</v>
      </c>
      <c r="C413" s="144" t="str">
        <f>'02 LISTA CONTROLLO E RAPPORTO'!C412</f>
        <v>Costruzione con impianto rivelatore di gas</v>
      </c>
      <c r="D413" s="396"/>
      <c r="E413" s="826"/>
      <c r="F413" s="827"/>
      <c r="G413" s="828"/>
      <c r="H413" s="324">
        <v>412</v>
      </c>
    </row>
    <row r="414" spans="1:8" ht="29.45" customHeight="1" x14ac:dyDescent="0.25">
      <c r="A414" s="412" t="str">
        <f>'02 LISTA CONTROLLO E RAPPORTO'!A413</f>
        <v/>
      </c>
      <c r="B414" s="196">
        <v>2502.0100000000002</v>
      </c>
      <c r="C414" s="77" t="str">
        <f>'02 LISTA CONTROLLO E RAPPORTO'!C413</f>
        <v>Descrizione del difetto: manca un cartello di pericolo adeguato al tipo di ventilazione con le istruzioni sul comportamento da adottare in caso di allarme.</v>
      </c>
      <c r="D414" s="413" t="s">
        <v>1</v>
      </c>
      <c r="E414" s="344" t="s">
        <v>2072</v>
      </c>
      <c r="F414" s="344"/>
      <c r="G414" s="345"/>
      <c r="H414" s="324">
        <v>413</v>
      </c>
    </row>
    <row r="415" spans="1:8" ht="56.45" customHeight="1" x14ac:dyDescent="0.25">
      <c r="A415" s="399" t="str">
        <f>'02 LISTA CONTROLLO E RAPPORTO'!A414</f>
        <v/>
      </c>
      <c r="B415" s="400"/>
      <c r="C415" s="829"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5" s="830"/>
      <c r="E415" s="830"/>
      <c r="F415" s="830"/>
      <c r="G415" s="831"/>
      <c r="H415" s="324">
        <v>414</v>
      </c>
    </row>
    <row r="416" spans="1:8" ht="43.7" customHeight="1" x14ac:dyDescent="0.25">
      <c r="A416" s="414" t="str">
        <f>'02 LISTA CONTROLLO E RAPPORTO'!A415</f>
        <v/>
      </c>
      <c r="B416" s="195">
        <v>2502.02</v>
      </c>
      <c r="C416" s="75" t="str">
        <f>'02 LISTA CONTROLLO E RAPPORTO'!C415</f>
        <v>Descrizione del difetto: il cartello di pericolo con le istruzioni di comportamento non è aggiornato (persone e organizzazioni responsabili).</v>
      </c>
      <c r="D416" s="415" t="s">
        <v>1</v>
      </c>
      <c r="E416" s="344" t="s">
        <v>2072</v>
      </c>
      <c r="F416" s="344"/>
      <c r="G416" s="345"/>
      <c r="H416" s="324">
        <v>415</v>
      </c>
    </row>
    <row r="417" spans="1:13" ht="15.6" customHeight="1" x14ac:dyDescent="0.25">
      <c r="A417" s="399" t="str">
        <f>'02 LISTA CONTROLLO E RAPPORTO'!A416</f>
        <v/>
      </c>
      <c r="B417" s="400"/>
      <c r="C417" s="829" t="str">
        <f>'02 LISTA CONTROLLO E RAPPORTO'!C416</f>
        <v>Si devono aggiornare immediatamente i dati come nomi e numeri di telefono dei responsabili.</v>
      </c>
      <c r="D417" s="830"/>
      <c r="E417" s="830"/>
      <c r="F417" s="830"/>
      <c r="G417" s="831"/>
      <c r="H417" s="324">
        <v>416</v>
      </c>
    </row>
    <row r="418" spans="1:13" ht="43.7" customHeight="1" x14ac:dyDescent="0.25">
      <c r="A418" s="414" t="str">
        <f>'02 LISTA CONTROLLO E RAPPORTO'!A417</f>
        <v/>
      </c>
      <c r="B418" s="195">
        <v>2502.0300000000002</v>
      </c>
      <c r="C418" s="75" t="str">
        <f>'02 LISTA CONTROLLO E RAPPORTO'!C417</f>
        <v>Descrizione del difetto: le persone e le organizzazioni responsabili che vengono allarmate non sono istruite sulle misure di comportamento.</v>
      </c>
      <c r="D418" s="415" t="s">
        <v>1</v>
      </c>
      <c r="E418" s="344" t="s">
        <v>2072</v>
      </c>
      <c r="F418" s="344"/>
      <c r="G418" s="345"/>
      <c r="H418" s="324">
        <v>417</v>
      </c>
    </row>
    <row r="419" spans="1:13" ht="43.35" customHeight="1" x14ac:dyDescent="0.25">
      <c r="A419" s="399" t="str">
        <f>'02 LISTA CONTROLLO E RAPPORTO'!A418</f>
        <v/>
      </c>
      <c r="B419" s="400"/>
      <c r="C419" s="829"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9" s="830"/>
      <c r="E419" s="830"/>
      <c r="F419" s="830"/>
      <c r="G419" s="831"/>
      <c r="H419" s="324">
        <v>418</v>
      </c>
    </row>
    <row r="420" spans="1:13" ht="29.45" customHeight="1" x14ac:dyDescent="0.25">
      <c r="A420" s="414" t="str">
        <f>'02 LISTA CONTROLLO E RAPPORTO'!A419</f>
        <v/>
      </c>
      <c r="B420" s="195">
        <v>2502.04</v>
      </c>
      <c r="C420" s="75" t="str">
        <f>'02 LISTA CONTROLLO E RAPPORTO'!C419</f>
        <v>Descrizione del difetto: non c’è un contratto di manutenzione per l’impianto rivelatore di gas installato.</v>
      </c>
      <c r="D420" s="415" t="s">
        <v>1</v>
      </c>
      <c r="E420" s="344" t="s">
        <v>2072</v>
      </c>
      <c r="F420" s="344"/>
      <c r="G420" s="345"/>
      <c r="H420" s="324">
        <v>419</v>
      </c>
    </row>
    <row r="421" spans="1:13" ht="15" customHeight="1" x14ac:dyDescent="0.25">
      <c r="A421" s="399" t="str">
        <f>'02 LISTA CONTROLLO E RAPPORTO'!A420</f>
        <v/>
      </c>
      <c r="B421" s="400"/>
      <c r="C421" s="829" t="str">
        <f>'02 LISTA CONTROLLO E RAPPORTO'!C420</f>
        <v>Si deve stipulare un contratto di manutenzione con il fornitore.</v>
      </c>
      <c r="D421" s="830"/>
      <c r="E421" s="830"/>
      <c r="F421" s="830"/>
      <c r="G421" s="831"/>
      <c r="H421" s="324">
        <v>420</v>
      </c>
    </row>
    <row r="422" spans="1:13" ht="15" customHeight="1" x14ac:dyDescent="0.25">
      <c r="A422" s="414" t="str">
        <f>'02 LISTA CONTROLLO E RAPPORTO'!A421</f>
        <v/>
      </c>
      <c r="B422" s="195">
        <v>2502.0500000000002</v>
      </c>
      <c r="C422" s="75" t="str">
        <f>'02 LISTA CONTROLLO E RAPPORTO'!C421</f>
        <v>Descrizione del difetto: manca un quaderno/foglio di controllo.</v>
      </c>
      <c r="D422" s="415" t="s">
        <v>1</v>
      </c>
      <c r="E422" s="344" t="s">
        <v>2072</v>
      </c>
      <c r="F422" s="344"/>
      <c r="G422" s="345"/>
      <c r="H422" s="324">
        <v>421</v>
      </c>
    </row>
    <row r="423" spans="1:13" ht="27.6" customHeight="1" x14ac:dyDescent="0.25">
      <c r="A423" s="399" t="str">
        <f>'02 LISTA CONTROLLO E RAPPORTO'!A422</f>
        <v/>
      </c>
      <c r="B423" s="400"/>
      <c r="C423" s="829" t="str">
        <f>'02 LISTA CONTROLLO E RAPPORTO'!C422</f>
        <v>Deve essere disponibile un quaderno o un foglio di controllo dove registrare tutti i controlli, i guasti, le riparazioni, le irregolarità, le aggiunte e gli avvenimenti particolari.</v>
      </c>
      <c r="D423" s="830"/>
      <c r="E423" s="830"/>
      <c r="F423" s="830"/>
      <c r="G423" s="831"/>
      <c r="H423" s="324">
        <v>422</v>
      </c>
    </row>
    <row r="424" spans="1:13" ht="29.45" customHeight="1" x14ac:dyDescent="0.25">
      <c r="A424" s="414" t="str">
        <f>'02 LISTA CONTROLLO E RAPPORTO'!A423</f>
        <v/>
      </c>
      <c r="B424" s="195">
        <v>2502.06</v>
      </c>
      <c r="C424" s="75" t="str">
        <f>'02 LISTA CONTROLLO E RAPPORTO'!C423</f>
        <v>Descrizione del difetto: il quaderno di controllo/foglio di controllo non è aggiornato/completo.</v>
      </c>
      <c r="D424" s="415" t="s">
        <v>1</v>
      </c>
      <c r="E424" s="344" t="s">
        <v>2072</v>
      </c>
      <c r="F424" s="344"/>
      <c r="G424" s="345"/>
      <c r="H424" s="324">
        <v>423</v>
      </c>
    </row>
    <row r="425" spans="1:13" ht="28.35" customHeight="1" x14ac:dyDescent="0.25">
      <c r="A425" s="399" t="str">
        <f>'02 LISTA CONTROLLO E RAPPORTO'!A424</f>
        <v/>
      </c>
      <c r="B425" s="400"/>
      <c r="C425" s="829" t="str">
        <f>'02 LISTA CONTROLLO E RAPPORTO'!C424</f>
        <v xml:space="preserve">Tutti i controlli, i guasti, le riparazioni, le irregolarità, i completamenti, gli avvenimenti particolari, ecc. devono essere annotati nel quaderno / foglio di controllo. </v>
      </c>
      <c r="D425" s="830"/>
      <c r="E425" s="830"/>
      <c r="F425" s="830"/>
      <c r="G425" s="831"/>
      <c r="H425" s="324">
        <v>424</v>
      </c>
    </row>
    <row r="426" spans="1:13" ht="29.45" customHeight="1" x14ac:dyDescent="0.25">
      <c r="A426" s="414" t="str">
        <f>'02 LISTA CONTROLLO E RAPPORTO'!A425</f>
        <v/>
      </c>
      <c r="B426" s="195">
        <v>2502.0700000000002</v>
      </c>
      <c r="C426" s="75" t="str">
        <f>'02 LISTA CONTROLLO E RAPPORTO'!C425</f>
        <v>Descrizione del difetto: la manutenzione periodica dell’impianto rivelatore di gas non è stata eseguita come da contratto.</v>
      </c>
      <c r="D426" s="415" t="s">
        <v>1</v>
      </c>
      <c r="E426" s="344" t="s">
        <v>2072</v>
      </c>
      <c r="F426" s="344"/>
      <c r="G426" s="345"/>
      <c r="H426" s="324">
        <v>425</v>
      </c>
    </row>
    <row r="427" spans="1:13" ht="15" customHeight="1" thickBot="1" x14ac:dyDescent="0.3">
      <c r="A427" s="399" t="str">
        <f>'02 LISTA CONTROLLO E RAPPORTO'!A426</f>
        <v/>
      </c>
      <c r="B427" s="400"/>
      <c r="C427" s="821" t="str">
        <f>'02 LISTA CONTROLLO E RAPPORTO'!C426</f>
        <v>La manutenzione deve essere eseguita al più presto.</v>
      </c>
      <c r="D427" s="822"/>
      <c r="E427" s="822"/>
      <c r="F427" s="822"/>
      <c r="G427" s="823"/>
      <c r="H427" s="324">
        <v>426</v>
      </c>
    </row>
    <row r="428" spans="1:13" ht="15" customHeight="1" thickBot="1" x14ac:dyDescent="0.3">
      <c r="A428" s="395" t="str">
        <f>'02 LISTA CONTROLLO E RAPPORTO'!A427</f>
        <v/>
      </c>
      <c r="B428" s="203">
        <v>2503</v>
      </c>
      <c r="C428" s="144" t="str">
        <f>'02 LISTA CONTROLLO E RAPPORTO'!C427</f>
        <v>Impianto elettrico specifico all’impianto rivelatore di gas</v>
      </c>
      <c r="D428" s="396"/>
      <c r="E428" s="826"/>
      <c r="F428" s="827"/>
      <c r="G428" s="828"/>
      <c r="H428" s="324">
        <v>427</v>
      </c>
    </row>
    <row r="429" spans="1:13" ht="72.599999999999994" customHeight="1" x14ac:dyDescent="0.25">
      <c r="A429" s="412" t="str">
        <f>'02 LISTA CONTROLLO E RAPPORTO'!A428</f>
        <v/>
      </c>
      <c r="B429" s="196">
        <v>2503.0100000000002</v>
      </c>
      <c r="C429"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9" s="413" t="s">
        <v>1</v>
      </c>
      <c r="E429" s="344" t="s">
        <v>2072</v>
      </c>
      <c r="F429" s="344"/>
      <c r="G429" s="345"/>
      <c r="H429" s="324">
        <v>428</v>
      </c>
    </row>
    <row r="430" spans="1:13" ht="42.6" customHeight="1" x14ac:dyDescent="0.25">
      <c r="A430" s="399" t="str">
        <f>'02 LISTA CONTROLLO E RAPPORTO'!A429</f>
        <v/>
      </c>
      <c r="B430" s="400"/>
      <c r="C430" s="829"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30" s="830"/>
      <c r="E430" s="830"/>
      <c r="F430" s="830"/>
      <c r="G430" s="831"/>
      <c r="H430" s="324">
        <v>429</v>
      </c>
    </row>
    <row r="431" spans="1:13" ht="43.7" customHeight="1" x14ac:dyDescent="0.25">
      <c r="A431" s="414" t="str">
        <f>'02 LISTA CONTROLLO E RAPPORTO'!A430</f>
        <v/>
      </c>
      <c r="B431" s="195">
        <v>2503.02</v>
      </c>
      <c r="C431" s="75" t="str">
        <f>'02 LISTA CONTROLLO E RAPPORTO'!C430</f>
        <v>Descrizione del difetto: non è garantito che con un apparecchio di ventilazione 150 (VA 150) venga impedito il funzionamento di ricircolo dell’aria.</v>
      </c>
      <c r="D431" s="415" t="s">
        <v>1</v>
      </c>
      <c r="E431" s="344" t="s">
        <v>2072</v>
      </c>
      <c r="F431" s="344"/>
      <c r="G431" s="345"/>
      <c r="H431" s="324">
        <v>430</v>
      </c>
      <c r="M431" s="109"/>
    </row>
    <row r="432" spans="1:13" ht="46.35" customHeight="1" x14ac:dyDescent="0.25">
      <c r="A432" s="399" t="str">
        <f>'02 LISTA CONTROLLO E RAPPORTO'!A431</f>
        <v/>
      </c>
      <c r="B432" s="226"/>
      <c r="C432" s="829"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2" s="830"/>
      <c r="E432" s="830"/>
      <c r="F432" s="830"/>
      <c r="G432" s="831"/>
      <c r="H432" s="324">
        <v>431</v>
      </c>
    </row>
    <row r="433" spans="1:8" ht="43.7" customHeight="1" x14ac:dyDescent="0.25">
      <c r="A433" s="403" t="str">
        <f>'02 LISTA CONTROLLO E RAPPORTO'!A432</f>
        <v/>
      </c>
      <c r="B433" s="222"/>
      <c r="C433" s="829"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3" s="830"/>
      <c r="E433" s="830"/>
      <c r="F433" s="830"/>
      <c r="G433" s="831"/>
      <c r="H433" s="324">
        <v>432</v>
      </c>
    </row>
    <row r="434" spans="1:8" ht="29.45" customHeight="1" x14ac:dyDescent="0.25">
      <c r="A434" s="414" t="str">
        <f>'02 LISTA CONTROLLO E RAPPORTO'!A433</f>
        <v/>
      </c>
      <c r="B434" s="195">
        <v>2503.0300000000002</v>
      </c>
      <c r="C434" s="75" t="str">
        <f>'02 LISTA CONTROLLO E RAPPORTO'!C433</f>
        <v>Descrizione del difetto: non è garantito che l’apparecchio di ventilazione VA150 possa essere avviato solamente dal quadro secondario (QS).</v>
      </c>
      <c r="D434" s="415" t="s">
        <v>1</v>
      </c>
      <c r="E434" s="344" t="s">
        <v>2072</v>
      </c>
      <c r="F434" s="344"/>
      <c r="G434" s="345"/>
      <c r="H434" s="324">
        <v>433</v>
      </c>
    </row>
    <row r="435" spans="1:8" ht="46.35" customHeight="1" thickBot="1" x14ac:dyDescent="0.3">
      <c r="A435" s="399" t="str">
        <f>'02 LISTA CONTROLLO E RAPPORTO'!A434</f>
        <v/>
      </c>
      <c r="B435" s="400"/>
      <c r="C435" s="821"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5" s="822"/>
      <c r="E435" s="822"/>
      <c r="F435" s="822"/>
      <c r="G435" s="823"/>
      <c r="H435" s="324">
        <v>434</v>
      </c>
    </row>
    <row r="436" spans="1:8" ht="29.45" customHeight="1" thickBot="1" x14ac:dyDescent="0.3">
      <c r="A436" s="416" t="str">
        <f>'02 LISTA CONTROLLO E RAPPORTO'!A435</f>
        <v/>
      </c>
      <c r="B436" s="190">
        <v>2600</v>
      </c>
      <c r="C436" s="417" t="str">
        <f>'02 LISTA CONTROLLO E RAPPORTO'!C435</f>
        <v xml:space="preserve">Difetti straordinari nel capitolo «Costruzione» secondo le Istruzioni CPCP (art.11 cpv. 5) </v>
      </c>
      <c r="D436" s="418"/>
      <c r="E436" s="824"/>
      <c r="F436" s="824"/>
      <c r="G436" s="825"/>
      <c r="H436" s="324">
        <v>435</v>
      </c>
    </row>
    <row r="437" spans="1:8" ht="15" customHeight="1" x14ac:dyDescent="0.25">
      <c r="A437" s="591" t="str">
        <f>'02 LISTA CONTROLLO E RAPPORTO'!A436</f>
        <v/>
      </c>
      <c r="B437" s="592">
        <v>2601</v>
      </c>
      <c r="C437" s="593" t="str">
        <f>'02 LISTA CONTROLLO E RAPPORTO'!C436</f>
        <v>Descrizione del difetto:</v>
      </c>
      <c r="D437" s="576"/>
      <c r="E437" s="585" t="s">
        <v>2072</v>
      </c>
      <c r="F437" s="585"/>
      <c r="G437" s="590"/>
      <c r="H437" s="324">
        <v>436</v>
      </c>
    </row>
    <row r="438" spans="1:8" ht="15" customHeight="1" x14ac:dyDescent="0.25">
      <c r="A438" s="450" t="str">
        <f>'02 LISTA CONTROLLO E RAPPORTO'!A437</f>
        <v/>
      </c>
      <c r="B438" s="451">
        <v>2602</v>
      </c>
      <c r="C438" s="452" t="str">
        <f>'02 LISTA CONTROLLO E RAPPORTO'!C437</f>
        <v>Descrizione del difetto:</v>
      </c>
      <c r="D438" s="453"/>
      <c r="E438" s="430" t="s">
        <v>2072</v>
      </c>
      <c r="F438" s="430"/>
      <c r="G438" s="431"/>
      <c r="H438" s="324">
        <v>437</v>
      </c>
    </row>
    <row r="439" spans="1:8" ht="15" customHeight="1" thickBot="1" x14ac:dyDescent="0.3">
      <c r="A439" s="454" t="str">
        <f>'02 LISTA CONTROLLO E RAPPORTO'!A438</f>
        <v/>
      </c>
      <c r="B439" s="455">
        <v>2603</v>
      </c>
      <c r="C439" s="456" t="str">
        <f>'02 LISTA CONTROLLO E RAPPORTO'!C438</f>
        <v>Descrizione del difetto:</v>
      </c>
      <c r="D439" s="457"/>
      <c r="E439" s="432" t="s">
        <v>2072</v>
      </c>
      <c r="F439" s="432"/>
      <c r="G439" s="433"/>
      <c r="H439" s="324">
        <v>438</v>
      </c>
    </row>
    <row r="440" spans="1:8" ht="19.5" thickBot="1" x14ac:dyDescent="0.3">
      <c r="A440" s="385" t="str">
        <f>'02 LISTA CONTROLLO E RAPPORTO'!A439</f>
        <v/>
      </c>
      <c r="B440" s="386">
        <v>3000</v>
      </c>
      <c r="C440" s="387" t="str">
        <f>'02 LISTA CONTROLLO E RAPPORTO'!C439</f>
        <v>Ventilazione</v>
      </c>
      <c r="D440" s="434"/>
      <c r="E440" s="435"/>
      <c r="F440" s="435"/>
      <c r="G440" s="436"/>
      <c r="H440" s="324">
        <v>439</v>
      </c>
    </row>
    <row r="441" spans="1:8" ht="15" customHeight="1" thickBot="1" x14ac:dyDescent="0.3">
      <c r="A441" s="389" t="str">
        <f>'02 LISTA CONTROLLO E RAPPORTO'!A440</f>
        <v/>
      </c>
      <c r="B441" s="390">
        <v>3100</v>
      </c>
      <c r="C441" s="408" t="str">
        <f>'02 LISTA CONTROLLO E RAPPORTO'!C440</f>
        <v>Documenti d’esercizio</v>
      </c>
      <c r="D441" s="409"/>
      <c r="E441" s="410"/>
      <c r="F441" s="410"/>
      <c r="G441" s="411"/>
      <c r="H441" s="324">
        <v>440</v>
      </c>
    </row>
    <row r="442" spans="1:8" ht="15" customHeight="1" thickBot="1" x14ac:dyDescent="0.3">
      <c r="A442" s="395" t="str">
        <f>'02 LISTA CONTROLLO E RAPPORTO'!A441</f>
        <v/>
      </c>
      <c r="B442" s="203">
        <v>3101</v>
      </c>
      <c r="C442" s="144" t="str">
        <f>'02 LISTA CONTROLLO E RAPPORTO'!C441</f>
        <v>Schema d’esercizio</v>
      </c>
      <c r="D442" s="396"/>
      <c r="E442" s="826"/>
      <c r="F442" s="827"/>
      <c r="G442" s="828"/>
      <c r="H442" s="324">
        <v>441</v>
      </c>
    </row>
    <row r="443" spans="1:8" ht="30.6" customHeight="1" x14ac:dyDescent="0.25">
      <c r="A443" s="404" t="str">
        <f>'02 LISTA CONTROLLO E RAPPORTO'!A442</f>
        <v/>
      </c>
      <c r="B443" s="186">
        <v>3101.01</v>
      </c>
      <c r="C443" s="66" t="str">
        <f>'02 LISTA CONTROLLO E RAPPORTO'!C442</f>
        <v xml:space="preserve">Descrizione del difetto: lo schema d’esercizio «Ventilazione» (schema di principio con istruzioni per l’uso) non è affisso in modo permanente in un punto idoneo. </v>
      </c>
      <c r="D443" s="405" t="s">
        <v>0</v>
      </c>
      <c r="E443" s="340" t="s">
        <v>2072</v>
      </c>
      <c r="F443" s="340"/>
      <c r="G443" s="341"/>
      <c r="H443" s="324">
        <v>442</v>
      </c>
    </row>
    <row r="444" spans="1:8" ht="15" customHeight="1" x14ac:dyDescent="0.25">
      <c r="A444" s="399" t="str">
        <f>'02 LISTA CONTROLLO E RAPPORTO'!A443</f>
        <v/>
      </c>
      <c r="B444" s="400"/>
      <c r="C444" s="829" t="str">
        <f>'02 LISTA CONTROLLO E RAPPORTO'!C443</f>
        <v>Lo schema d’esercizio deve essere realizzato e affisso in modo permanente presso l’impianto di ventilazione (VA)</v>
      </c>
      <c r="D444" s="830"/>
      <c r="E444" s="830"/>
      <c r="F444" s="830"/>
      <c r="G444" s="831"/>
      <c r="H444" s="324">
        <v>443</v>
      </c>
    </row>
    <row r="445" spans="1:8" ht="58.35" customHeight="1" x14ac:dyDescent="0.25">
      <c r="A445" s="406" t="str">
        <f>'02 LISTA CONTROLLO E RAPPORTO'!A444</f>
        <v/>
      </c>
      <c r="B445" s="187">
        <v>3101.02</v>
      </c>
      <c r="C445" s="58" t="str">
        <f>'02 LISTA CONTROLLO E RAPPORTO'!C444</f>
        <v>Descrizione del difetto: in rifugi dove è installato o prescritto un impianto di ventilazione centrale o negli impianti di protezione, lo schema d’esercizio «Ventilazione» non corrisponde all’impianto presente nella costruzione.</v>
      </c>
      <c r="D445" s="407" t="s">
        <v>0</v>
      </c>
      <c r="E445" s="340" t="s">
        <v>2072</v>
      </c>
      <c r="F445" s="340"/>
      <c r="G445" s="341"/>
      <c r="H445" s="324">
        <v>444</v>
      </c>
    </row>
    <row r="446" spans="1:8" ht="16.350000000000001" customHeight="1" x14ac:dyDescent="0.25">
      <c r="A446" s="399" t="str">
        <f>'02 LISTA CONTROLLO E RAPPORTO'!A445</f>
        <v/>
      </c>
      <c r="B446" s="400"/>
      <c r="C446" s="829" t="str">
        <f>'02 LISTA CONTROLLO E RAPPORTO'!C445</f>
        <v>Lo schema d’esercizio deve essere completato, corretto o ridisegnato.</v>
      </c>
      <c r="D446" s="830"/>
      <c r="E446" s="830"/>
      <c r="F446" s="830"/>
      <c r="G446" s="831"/>
      <c r="H446" s="324">
        <v>445</v>
      </c>
    </row>
    <row r="447" spans="1:8" ht="29.45" customHeight="1" x14ac:dyDescent="0.25">
      <c r="A447" s="406" t="str">
        <f>'02 LISTA CONTROLLO E RAPPORTO'!A446</f>
        <v/>
      </c>
      <c r="B447" s="187">
        <v>3101.03</v>
      </c>
      <c r="C447" s="58" t="str">
        <f>'02 LISTA CONTROLLO E RAPPORTO'!C446</f>
        <v>Descrizione del difetto: in base allo schema/alle istruzioni non è possibile impostare i seguenti modi d’esercizio:</v>
      </c>
      <c r="D447" s="407" t="s">
        <v>0</v>
      </c>
      <c r="E447" s="340" t="s">
        <v>2072</v>
      </c>
      <c r="F447" s="340"/>
      <c r="G447" s="341"/>
      <c r="H447" s="324">
        <v>446</v>
      </c>
    </row>
    <row r="448" spans="1:8" ht="15" customHeight="1" x14ac:dyDescent="0.25">
      <c r="A448" s="399" t="str">
        <f>'02 LISTA CONTROLLO E RAPPORTO'!A447</f>
        <v/>
      </c>
      <c r="B448" s="226"/>
      <c r="C448" s="835" t="str">
        <f>'02 LISTA CONTROLLO E RAPPORTO'!C447</f>
        <v>-        funzionamento di manutenzione,</v>
      </c>
      <c r="D448" s="836"/>
      <c r="E448" s="836"/>
      <c r="F448" s="836"/>
      <c r="G448" s="837"/>
      <c r="H448" s="324">
        <v>447</v>
      </c>
    </row>
    <row r="449" spans="1:8" ht="15" customHeight="1" x14ac:dyDescent="0.25">
      <c r="A449" s="403" t="str">
        <f>'02 LISTA CONTROLLO E RAPPORTO'!A448</f>
        <v/>
      </c>
      <c r="B449" s="219"/>
      <c r="C449" s="835" t="str">
        <f>'02 LISTA CONTROLLO E RAPPORTO'!C448</f>
        <v>-        funzionamento con aria di ricircolo,</v>
      </c>
      <c r="D449" s="836"/>
      <c r="E449" s="836"/>
      <c r="F449" s="836"/>
      <c r="G449" s="837"/>
      <c r="H449" s="324">
        <v>448</v>
      </c>
    </row>
    <row r="450" spans="1:8" ht="15" customHeight="1" x14ac:dyDescent="0.25">
      <c r="A450" s="403" t="str">
        <f>'02 LISTA CONTROLLO E RAPPORTO'!A449</f>
        <v/>
      </c>
      <c r="B450" s="219"/>
      <c r="C450" s="835" t="str">
        <f>'02 LISTA CONTROLLO E RAPPORTO'!C449</f>
        <v>-        funzionamento senza filtri antigas,</v>
      </c>
      <c r="D450" s="836"/>
      <c r="E450" s="836"/>
      <c r="F450" s="836"/>
      <c r="G450" s="837"/>
      <c r="H450" s="324">
        <v>449</v>
      </c>
    </row>
    <row r="451" spans="1:8" ht="15" customHeight="1" x14ac:dyDescent="0.25">
      <c r="A451" s="403" t="str">
        <f>'02 LISTA CONTROLLO E RAPPORTO'!A450</f>
        <v/>
      </c>
      <c r="B451" s="219"/>
      <c r="C451" s="835" t="str">
        <f>'02 LISTA CONTROLLO E RAPPORTO'!C450</f>
        <v>-        funzionamento con filtri antigas e</v>
      </c>
      <c r="D451" s="836"/>
      <c r="E451" s="836"/>
      <c r="F451" s="836"/>
      <c r="G451" s="837"/>
      <c r="H451" s="324">
        <v>450</v>
      </c>
    </row>
    <row r="452" spans="1:8" ht="15" customHeight="1" x14ac:dyDescent="0.25">
      <c r="A452" s="403" t="str">
        <f>'02 LISTA CONTROLLO E RAPPORTO'!A451</f>
        <v/>
      </c>
      <c r="B452" s="219"/>
      <c r="C452" s="835" t="str">
        <f>'02 LISTA CONTROLLO E RAPPORTO'!C451</f>
        <v>-        funzionamento d’emergenza.</v>
      </c>
      <c r="D452" s="836"/>
      <c r="E452" s="836"/>
      <c r="F452" s="836"/>
      <c r="G452" s="837"/>
      <c r="H452" s="324">
        <v>451</v>
      </c>
    </row>
    <row r="453" spans="1:8" ht="29.45" customHeight="1" x14ac:dyDescent="0.25">
      <c r="A453" s="403" t="str">
        <f>'02 LISTA CONTROLLO E RAPPORTO'!A452</f>
        <v/>
      </c>
      <c r="B453" s="219"/>
      <c r="C453" s="838" t="str">
        <f>'02 LISTA CONTROLLO E RAPPORTO'!C452</f>
        <v>Da controllare nei rifugi dove è prescritto o montato un impianto di ventilazione (VA) centrale (rifugi a partire da 800 posti protetti).</v>
      </c>
      <c r="D453" s="839"/>
      <c r="E453" s="839"/>
      <c r="F453" s="839"/>
      <c r="G453" s="840"/>
      <c r="H453" s="324">
        <v>452</v>
      </c>
    </row>
    <row r="454" spans="1:8" ht="30" customHeight="1" thickBot="1" x14ac:dyDescent="0.3">
      <c r="A454" s="403" t="str">
        <f>'02 LISTA CONTROLLO E RAPPORTO'!A453</f>
        <v/>
      </c>
      <c r="B454" s="222"/>
      <c r="C454" s="852" t="str">
        <f>'02 LISTA CONTROLLO E RAPPORTO'!C453</f>
        <v>Lo schema d’esercizio «Ventilazione» deve mostrare come impostare i vari tipi di funzionamento. La procedura da seguire deve essere concordata con l’ente cantonale responsabile delle costruzioni di protezione.</v>
      </c>
      <c r="D454" s="853"/>
      <c r="E454" s="853"/>
      <c r="F454" s="853"/>
      <c r="G454" s="854"/>
      <c r="H454" s="324">
        <v>453</v>
      </c>
    </row>
    <row r="455" spans="1:8" ht="15" customHeight="1" thickBot="1" x14ac:dyDescent="0.3">
      <c r="A455" s="395" t="str">
        <f>'02 LISTA CONTROLLO E RAPPORTO'!A454</f>
        <v/>
      </c>
      <c r="B455" s="203">
        <v>3102</v>
      </c>
      <c r="C455" s="144" t="str">
        <f>'02 LISTA CONTROLLO E RAPPORTO'!C454</f>
        <v>Marcatura dei componenti in caso di VA centrali</v>
      </c>
      <c r="D455" s="396"/>
      <c r="E455" s="826"/>
      <c r="F455" s="827"/>
      <c r="G455" s="828"/>
      <c r="H455" s="324">
        <v>454</v>
      </c>
    </row>
    <row r="456" spans="1:8" ht="43.7" customHeight="1" x14ac:dyDescent="0.25">
      <c r="A456" s="404" t="str">
        <f>'02 LISTA CONTROLLO E RAPPORTO'!A455</f>
        <v/>
      </c>
      <c r="B456" s="186">
        <v>3102.01</v>
      </c>
      <c r="C456" s="66" t="str">
        <f>'02 LISTA CONTROLLO E RAPPORTO'!C455</f>
        <v>Descrizione del difetto: la numerazione e le posizioni delle ITM e dello schema d’esercizio non corrispondono alle marcature sui componenti.</v>
      </c>
      <c r="D456" s="405" t="s">
        <v>0</v>
      </c>
      <c r="E456" s="340" t="s">
        <v>2072</v>
      </c>
      <c r="F456" s="340"/>
      <c r="G456" s="341"/>
      <c r="H456" s="324">
        <v>455</v>
      </c>
    </row>
    <row r="457" spans="1:8" ht="15" customHeight="1" x14ac:dyDescent="0.25">
      <c r="A457" s="399" t="str">
        <f>'02 LISTA CONTROLLO E RAPPORTO'!A456</f>
        <v/>
      </c>
      <c r="B457" s="400"/>
      <c r="C457" s="829" t="str">
        <f>'02 LISTA CONTROLLO E RAPPORTO'!C456</f>
        <v>Le marcature devono essere corrette o completate.</v>
      </c>
      <c r="D457" s="830"/>
      <c r="E457" s="830"/>
      <c r="F457" s="830"/>
      <c r="G457" s="831"/>
      <c r="H457" s="324">
        <v>456</v>
      </c>
    </row>
    <row r="458" spans="1:8" ht="29.45" customHeight="1" x14ac:dyDescent="0.25">
      <c r="A458" s="406" t="str">
        <f>'02 LISTA CONTROLLO E RAPPORTO'!A457</f>
        <v/>
      </c>
      <c r="B458" s="187">
        <v>3102.02</v>
      </c>
      <c r="C458" s="58" t="str">
        <f>'02 LISTA CONTROLLO E RAPPORTO'!C457</f>
        <v>Descrizione del difetto: le marcature non sono applicate in modo permanente e da escludere qualsiasi possibilità di confusione.</v>
      </c>
      <c r="D458" s="407" t="s">
        <v>0</v>
      </c>
      <c r="E458" s="340" t="s">
        <v>2072</v>
      </c>
      <c r="F458" s="340"/>
      <c r="G458" s="341"/>
      <c r="H458" s="324">
        <v>457</v>
      </c>
    </row>
    <row r="459" spans="1:8" ht="59.45" customHeight="1" thickBot="1" x14ac:dyDescent="0.3">
      <c r="A459" s="399" t="str">
        <f>'02 LISTA CONTROLLO E RAPPORTO'!A458</f>
        <v/>
      </c>
      <c r="B459" s="400"/>
      <c r="C459" s="821"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9" s="822"/>
      <c r="E459" s="822"/>
      <c r="F459" s="822"/>
      <c r="G459" s="823"/>
      <c r="H459" s="324">
        <v>458</v>
      </c>
    </row>
    <row r="460" spans="1:8" ht="15" customHeight="1" thickBot="1" x14ac:dyDescent="0.3">
      <c r="A460" s="389" t="str">
        <f>'02 LISTA CONTROLLO E RAPPORTO'!A459</f>
        <v/>
      </c>
      <c r="B460" s="390">
        <v>3200</v>
      </c>
      <c r="C460" s="408" t="str">
        <f>'02 LISTA CONTROLLO E RAPPORTO'!C459</f>
        <v>Chiuse</v>
      </c>
      <c r="D460" s="409"/>
      <c r="E460" s="410"/>
      <c r="F460" s="410"/>
      <c r="G460" s="411"/>
      <c r="H460" s="324">
        <v>459</v>
      </c>
    </row>
    <row r="461" spans="1:8" ht="15" customHeight="1" thickBot="1" x14ac:dyDescent="0.3">
      <c r="A461" s="395" t="str">
        <f>'02 LISTA CONTROLLO E RAPPORTO'!A460</f>
        <v/>
      </c>
      <c r="B461" s="203">
        <v>3201</v>
      </c>
      <c r="C461" s="144" t="str">
        <f>'02 LISTA CONTROLLO E RAPPORTO'!C460</f>
        <v>Cartelli indicatori e tempi di ricambio dell’aria</v>
      </c>
      <c r="D461" s="396"/>
      <c r="E461" s="826"/>
      <c r="F461" s="827"/>
      <c r="G461" s="828"/>
      <c r="H461" s="324">
        <v>460</v>
      </c>
    </row>
    <row r="462" spans="1:8" ht="29.45" customHeight="1" x14ac:dyDescent="0.25">
      <c r="A462" s="397" t="str">
        <f>'02 LISTA CONTROLLO E RAPPORTO'!A461</f>
        <v/>
      </c>
      <c r="B462" s="189">
        <v>3201.01</v>
      </c>
      <c r="C462" s="68" t="str">
        <f>'02 LISTA CONTROLLO E RAPPORTO'!C461</f>
        <v>Descrizione del difetto: nelle chiuse non è affisso in modo permanente un cartello con il tempo di spurgo della chiusa.</v>
      </c>
      <c r="D462" s="398" t="s">
        <v>2073</v>
      </c>
      <c r="E462" s="346" t="s">
        <v>2072</v>
      </c>
      <c r="F462" s="346"/>
      <c r="G462" s="347"/>
      <c r="H462" s="324">
        <v>461</v>
      </c>
    </row>
    <row r="463" spans="1:8" ht="72.599999999999994" customHeight="1" x14ac:dyDescent="0.25">
      <c r="A463" s="399" t="str">
        <f>'02 LISTA CONTROLLO E RAPPORTO'!A462</f>
        <v/>
      </c>
      <c r="B463" s="400"/>
      <c r="C463" s="829"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3" s="830"/>
      <c r="E463" s="830"/>
      <c r="F463" s="830"/>
      <c r="G463" s="831"/>
      <c r="H463" s="324">
        <v>462</v>
      </c>
    </row>
    <row r="464" spans="1:8" ht="15" customHeight="1" x14ac:dyDescent="0.25">
      <c r="A464" s="406" t="str">
        <f>'02 LISTA CONTROLLO E RAPPORTO'!A463</f>
        <v/>
      </c>
      <c r="B464" s="187">
        <v>3201.02</v>
      </c>
      <c r="C464" s="58" t="str">
        <f>'02 LISTA CONTROLLO E RAPPORTO'!C463</f>
        <v>Descrizione del difetto: per lo spurgo della chiusa occorrono più di 15 minuti.</v>
      </c>
      <c r="D464" s="407" t="s">
        <v>0</v>
      </c>
      <c r="E464" s="340" t="s">
        <v>2072</v>
      </c>
      <c r="F464" s="340"/>
      <c r="G464" s="341"/>
      <c r="H464" s="324">
        <v>463</v>
      </c>
    </row>
    <row r="465" spans="1:8" ht="58.7" customHeight="1" thickBot="1" x14ac:dyDescent="0.3">
      <c r="A465" s="399" t="str">
        <f>'02 LISTA CONTROLLO E RAPPORTO'!A464</f>
        <v/>
      </c>
      <c r="B465" s="400"/>
      <c r="C465" s="821"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5" s="822"/>
      <c r="E465" s="822"/>
      <c r="F465" s="822"/>
      <c r="G465" s="823"/>
      <c r="H465" s="324">
        <v>464</v>
      </c>
    </row>
    <row r="466" spans="1:8" ht="15" customHeight="1" thickBot="1" x14ac:dyDescent="0.3">
      <c r="A466" s="395" t="str">
        <f>'02 LISTA CONTROLLO E RAPPORTO'!A465</f>
        <v/>
      </c>
      <c r="B466" s="203">
        <v>3202</v>
      </c>
      <c r="C466" s="144" t="str">
        <f>'02 LISTA CONTROLLO E RAPPORTO'!C465</f>
        <v>Chiusa separata verso la sala macchine</v>
      </c>
      <c r="D466" s="396"/>
      <c r="E466" s="826"/>
      <c r="F466" s="827"/>
      <c r="G466" s="828"/>
      <c r="H466" s="324">
        <v>465</v>
      </c>
    </row>
    <row r="467" spans="1:8" ht="29.45" customHeight="1" x14ac:dyDescent="0.25">
      <c r="A467" s="397" t="str">
        <f>'02 LISTA CONTROLLO E RAPPORTO'!A466</f>
        <v/>
      </c>
      <c r="B467" s="189">
        <v>3202.01</v>
      </c>
      <c r="C467" s="68" t="str">
        <f>'02 LISTA CONTROLLO E RAPPORTO'!C466</f>
        <v>Descrizione del difetto: nella chiusa della sala macchine non è affisso in modo permanente un cartello con il tempo di spurgo della chiusa.</v>
      </c>
      <c r="D467" s="398" t="s">
        <v>2073</v>
      </c>
      <c r="E467" s="346" t="s">
        <v>2072</v>
      </c>
      <c r="F467" s="346"/>
      <c r="G467" s="347"/>
      <c r="H467" s="324">
        <v>466</v>
      </c>
    </row>
    <row r="468" spans="1:8" ht="72.599999999999994" customHeight="1" x14ac:dyDescent="0.25">
      <c r="A468" s="399" t="str">
        <f>'02 LISTA CONTROLLO E RAPPORTO'!A467</f>
        <v/>
      </c>
      <c r="B468" s="400"/>
      <c r="C468" s="829"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8" s="830"/>
      <c r="E468" s="830"/>
      <c r="F468" s="830"/>
      <c r="G468" s="831"/>
      <c r="H468" s="324">
        <v>467</v>
      </c>
    </row>
    <row r="469" spans="1:8" ht="15" customHeight="1" x14ac:dyDescent="0.25">
      <c r="A469" s="406" t="str">
        <f>'02 LISTA CONTROLLO E RAPPORTO'!A468</f>
        <v/>
      </c>
      <c r="B469" s="187">
        <v>3202.02</v>
      </c>
      <c r="C469" s="58" t="str">
        <f>'02 LISTA CONTROLLO E RAPPORTO'!C468</f>
        <v>Descrizione del difetto: per lo spurgo della chiusa occorrono più di 15 minuti.</v>
      </c>
      <c r="D469" s="407" t="s">
        <v>0</v>
      </c>
      <c r="E469" s="340" t="s">
        <v>2072</v>
      </c>
      <c r="F469" s="340"/>
      <c r="G469" s="341"/>
      <c r="H469" s="324">
        <v>468</v>
      </c>
    </row>
    <row r="470" spans="1:8" ht="57.6" customHeight="1" x14ac:dyDescent="0.25">
      <c r="A470" s="399" t="str">
        <f>'02 LISTA CONTROLLO E RAPPORTO'!A469</f>
        <v/>
      </c>
      <c r="B470" s="400"/>
      <c r="C470" s="829"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70" s="830"/>
      <c r="E470" s="830"/>
      <c r="F470" s="830"/>
      <c r="G470" s="831"/>
      <c r="H470" s="324">
        <v>469</v>
      </c>
    </row>
    <row r="471" spans="1:8" ht="30" x14ac:dyDescent="0.25">
      <c r="A471" s="439" t="str">
        <f>'02 LISTA CONTROLLO E RAPPORTO'!A470</f>
        <v/>
      </c>
      <c r="B471" s="61">
        <v>3202.03</v>
      </c>
      <c r="C471" s="12" t="str">
        <f>'02 LISTA CONTROLLO E RAPPORTO'!C470</f>
        <v>Descrizione del difetto: manca un pezzo di tubo amovibile nel canale di scarico dell’aria.</v>
      </c>
      <c r="D471" s="440" t="s">
        <v>2073</v>
      </c>
      <c r="E471" s="346" t="s">
        <v>2072</v>
      </c>
      <c r="F471" s="346"/>
      <c r="G471" s="347"/>
      <c r="H471" s="324">
        <v>470</v>
      </c>
    </row>
    <row r="472" spans="1:8" ht="31.35" customHeight="1" x14ac:dyDescent="0.25">
      <c r="A472" s="399" t="str">
        <f>'02 LISTA CONTROLLO E RAPPORTO'!A471</f>
        <v/>
      </c>
      <c r="B472" s="400"/>
      <c r="C472" s="829" t="str">
        <f>'02 LISTA CONTROLLO E RAPPORTO'!C471</f>
        <v>Si deve disporre il montaggio di questo tubo. La procedura da seguire deve essere concordata con l’ente cantonale responsabile delle costruzioni di protezione.</v>
      </c>
      <c r="D472" s="830"/>
      <c r="E472" s="830"/>
      <c r="F472" s="830"/>
      <c r="G472" s="831"/>
      <c r="H472" s="324">
        <v>471</v>
      </c>
    </row>
    <row r="473" spans="1:8" ht="29.45" customHeight="1" x14ac:dyDescent="0.25">
      <c r="A473" s="406" t="str">
        <f>'02 LISTA CONTROLLO E RAPPORTO'!A472</f>
        <v/>
      </c>
      <c r="B473" s="187">
        <v>3202.04</v>
      </c>
      <c r="C473" s="58" t="str">
        <f>'02 LISTA CONTROLLO E RAPPORTO'!C472</f>
        <v xml:space="preserve">Descrizione del difetto: mancano le istruzioni per l’uso e gli attrezzi necessari per il montaggio del pezzo di tubo amovibile del canale di scarico dell’aria. </v>
      </c>
      <c r="D473" s="407" t="s">
        <v>0</v>
      </c>
      <c r="E473" s="340" t="s">
        <v>2072</v>
      </c>
      <c r="F473" s="340"/>
      <c r="G473" s="341"/>
      <c r="H473" s="324">
        <v>472</v>
      </c>
    </row>
    <row r="474" spans="1:8" ht="15.75" thickBot="1" x14ac:dyDescent="0.3">
      <c r="A474" s="399" t="str">
        <f>'02 LISTA CONTROLLO E RAPPORTO'!A473</f>
        <v/>
      </c>
      <c r="B474" s="226"/>
      <c r="C474" s="829" t="str">
        <f>'02 LISTA CONTROLLO E RAPPORTO'!C473</f>
        <v>Le istruzioni per l’uso e gli attrezzi necessari per montare/smontare il pezzo di tubo amovibile del canale di scarico dell’aria devono essere depositati in modo permanente nella chiusa.</v>
      </c>
      <c r="D474" s="830"/>
      <c r="E474" s="830"/>
      <c r="F474" s="830"/>
      <c r="G474" s="831"/>
      <c r="H474" s="324">
        <v>473</v>
      </c>
    </row>
    <row r="475" spans="1:8" ht="15" customHeight="1" thickBot="1" x14ac:dyDescent="0.3">
      <c r="A475" s="389" t="str">
        <f>'02 LISTA CONTROLLO E RAPPORTO'!A474</f>
        <v/>
      </c>
      <c r="B475" s="390">
        <v>3300</v>
      </c>
      <c r="C475" s="408" t="str">
        <f>'02 LISTA CONTROLLO E RAPPORTO'!C474</f>
        <v>Componenti dell’impianto di ventilazione</v>
      </c>
      <c r="D475" s="409"/>
      <c r="E475" s="410"/>
      <c r="F475" s="410"/>
      <c r="G475" s="411"/>
      <c r="H475" s="324">
        <v>475</v>
      </c>
    </row>
    <row r="476" spans="1:8" ht="29.45" customHeight="1" thickBot="1" x14ac:dyDescent="0.3">
      <c r="A476" s="395" t="str">
        <f>'02 LISTA CONTROLLO E RAPPORTO'!A475</f>
        <v/>
      </c>
      <c r="B476" s="203">
        <v>3301</v>
      </c>
      <c r="C476" s="144" t="str">
        <f>'02 LISTA CONTROLLO E RAPPORTO'!C475</f>
        <v>Valvole (valvole di sovrappressione VSP / valvole antiesplosione VAE / valvole combinate VSP/VAE)</v>
      </c>
      <c r="D476" s="396"/>
      <c r="E476" s="826"/>
      <c r="F476" s="827"/>
      <c r="G476" s="828"/>
      <c r="H476" s="324">
        <v>476</v>
      </c>
    </row>
    <row r="477" spans="1:8" ht="29.45" customHeight="1" x14ac:dyDescent="0.25">
      <c r="A477" s="397" t="str">
        <f>'02 LISTA CONTROLLO E RAPPORTO'!A476</f>
        <v/>
      </c>
      <c r="B477" s="189">
        <v>3301.01</v>
      </c>
      <c r="C477" s="68" t="str">
        <f>'02 LISTA CONTROLLO E RAPPORTO'!C476</f>
        <v>Descrizione del difetto: l’accesso alle valvole per l’esecuzione del controllo non è garantito.</v>
      </c>
      <c r="D477" s="398" t="s">
        <v>2073</v>
      </c>
      <c r="E477" s="346" t="s">
        <v>2072</v>
      </c>
      <c r="F477" s="346"/>
      <c r="G477" s="347"/>
      <c r="H477" s="324">
        <v>477</v>
      </c>
    </row>
    <row r="478" spans="1:8" ht="29.45" customHeight="1" x14ac:dyDescent="0.25">
      <c r="A478" s="399" t="str">
        <f>'02 LISTA CONTROLLO E RAPPORTO'!A477</f>
        <v/>
      </c>
      <c r="B478" s="400"/>
      <c r="C478" s="829" t="str">
        <f>'02 LISTA CONTROLLO E RAPPORTO'!C477</f>
        <v>Non è quindi stato possibile effettuare il controllo delle valvole. Il personale tecnico deve garantire l’accesso.</v>
      </c>
      <c r="D478" s="830"/>
      <c r="E478" s="830"/>
      <c r="F478" s="830"/>
      <c r="G478" s="831"/>
      <c r="H478" s="324">
        <v>478</v>
      </c>
    </row>
    <row r="479" spans="1:8" ht="15" customHeight="1" x14ac:dyDescent="0.25">
      <c r="A479" s="441" t="str">
        <f>'02 LISTA CONTROLLO E RAPPORTO'!A478</f>
        <v/>
      </c>
      <c r="B479" s="194">
        <v>3301.02</v>
      </c>
      <c r="C479" s="60" t="str">
        <f>'02 LISTA CONTROLLO E RAPPORTO'!C478</f>
        <v>Descrizione del difetto: non tutte le valvole sono disponibili e montate.</v>
      </c>
      <c r="D479" s="442" t="s">
        <v>2074</v>
      </c>
      <c r="E479" s="342" t="s">
        <v>2072</v>
      </c>
      <c r="F479" s="342"/>
      <c r="G479" s="343"/>
      <c r="H479" s="324">
        <v>479</v>
      </c>
    </row>
    <row r="480" spans="1:8" ht="15" customHeight="1" x14ac:dyDescent="0.25">
      <c r="A480" s="401" t="str">
        <f>'02 LISTA CONTROLLO E RAPPORTO'!A479</f>
        <v/>
      </c>
      <c r="B480" s="226"/>
      <c r="C480" s="829" t="str">
        <f>'02 LISTA CONTROLLO E RAPPORTO'!C479</f>
        <v>Le valvole mancanti devono essere montate da una ditta specializzata.</v>
      </c>
      <c r="D480" s="830"/>
      <c r="E480" s="830"/>
      <c r="F480" s="830"/>
      <c r="G480" s="831"/>
      <c r="H480" s="324">
        <v>480</v>
      </c>
    </row>
    <row r="481" spans="1:8" ht="29.45" customHeight="1" x14ac:dyDescent="0.25">
      <c r="A481" s="403" t="str">
        <f>'02 LISTA CONTROLLO E RAPPORTO'!A480</f>
        <v/>
      </c>
      <c r="B481" s="222"/>
      <c r="C481" s="829" t="str">
        <f>'02 LISTA CONTROLLO E RAPPORTO'!C480</f>
        <v>Se non tutte le valvole sono disponibili e montate, la costruzione di protezione non è pronta all’esercizio. La procedura da seguire deve essere concordata con l’ente cantonale responsabile delle costruzioni di protezione.</v>
      </c>
      <c r="D481" s="830"/>
      <c r="E481" s="830"/>
      <c r="F481" s="830"/>
      <c r="G481" s="831"/>
      <c r="H481" s="324">
        <v>481</v>
      </c>
    </row>
    <row r="482" spans="1:8" ht="31.7" customHeight="1" x14ac:dyDescent="0.25">
      <c r="A482" s="439" t="str">
        <f>'02 LISTA CONTROLLO E RAPPORTO'!A481</f>
        <v/>
      </c>
      <c r="B482" s="61">
        <v>3301.03</v>
      </c>
      <c r="C482" s="12" t="str">
        <f>'02 LISTA CONTROLLO E RAPPORTO'!C481</f>
        <v>Descrizione del difetto: le valvole non dispongono del contrassegno UFPP (BZS) (etichetta adesiva / targhetta) o di un’omologazione UFPP (BZS) valida.</v>
      </c>
      <c r="D482" s="440" t="s">
        <v>2073</v>
      </c>
      <c r="E482" s="346" t="s">
        <v>2072</v>
      </c>
      <c r="F482" s="346"/>
      <c r="G482" s="347"/>
      <c r="H482" s="324">
        <v>482</v>
      </c>
    </row>
    <row r="483" spans="1:8" ht="29.45" customHeight="1" x14ac:dyDescent="0.25">
      <c r="A483" s="401" t="str">
        <f>'02 LISTA CONTROLLO E RAPPORTO'!A482</f>
        <v/>
      </c>
      <c r="B483" s="226"/>
      <c r="C483" s="829" t="str">
        <f>'02 LISTA CONTROLLO E RAPPORTO'!C482</f>
        <v>Le valvole non più ammesse sono elencate in una tabella nell’appendice 3 delle ITR 1997 Impianti.</v>
      </c>
      <c r="D483" s="830"/>
      <c r="E483" s="830"/>
      <c r="F483" s="830"/>
      <c r="G483" s="831"/>
      <c r="H483" s="324">
        <v>483</v>
      </c>
    </row>
    <row r="484" spans="1:8" ht="29.45" customHeight="1" x14ac:dyDescent="0.25">
      <c r="A484" s="403" t="str">
        <f>'02 LISTA CONTROLLO E RAPPORTO'!A483</f>
        <v/>
      </c>
      <c r="B484" s="222"/>
      <c r="C484" s="829" t="str">
        <f>'02 LISTA CONTROLLO E RAPPORTO'!C483</f>
        <v>Le valvole devono essere sostituite. La procedura da seguire deve essere concordata con l’ente cantonale responsabile delle costruzioni di protezione.</v>
      </c>
      <c r="D484" s="830"/>
      <c r="E484" s="830"/>
      <c r="F484" s="830"/>
      <c r="G484" s="831"/>
      <c r="H484" s="324">
        <v>484</v>
      </c>
    </row>
    <row r="485" spans="1:8" ht="29.45" customHeight="1" x14ac:dyDescent="0.25">
      <c r="A485" s="406" t="str">
        <f>'02 LISTA CONTROLLO E RAPPORTO'!A484</f>
        <v/>
      </c>
      <c r="B485" s="187">
        <v>3301.04</v>
      </c>
      <c r="C485" s="58" t="str">
        <f>'02 LISTA CONTROLLO E RAPPORTO'!C484</f>
        <v>Descrizione del difetto: non tutte le valvole sono pulite e sottoposte a regolare manutenzione.</v>
      </c>
      <c r="D485" s="407" t="s">
        <v>0</v>
      </c>
      <c r="E485" s="340" t="s">
        <v>2072</v>
      </c>
      <c r="F485" s="340"/>
      <c r="G485" s="341"/>
      <c r="H485" s="324">
        <v>485</v>
      </c>
    </row>
    <row r="486" spans="1:8" ht="29.45" customHeight="1" x14ac:dyDescent="0.25">
      <c r="A486" s="399" t="str">
        <f>'02 LISTA CONTROLLO E RAPPORTO'!A485</f>
        <v/>
      </c>
      <c r="B486" s="400"/>
      <c r="C486" s="829" t="str">
        <f>'02 LISTA CONTROLLO E RAPPORTO'!C485</f>
        <v>Le aperture delle valvole devono essere controllate e si deve eseguire la manutenzione (ITM: controllo del funzionamento, libertà di movimento, sporcizia, residui di vernice, ecc.).</v>
      </c>
      <c r="D486" s="830"/>
      <c r="E486" s="830"/>
      <c r="F486" s="830"/>
      <c r="G486" s="831"/>
      <c r="H486" s="324">
        <v>486</v>
      </c>
    </row>
    <row r="487" spans="1:8" ht="29.45" customHeight="1" x14ac:dyDescent="0.25">
      <c r="A487" s="406" t="str">
        <f>'02 LISTA CONTROLLO E RAPPORTO'!A486</f>
        <v/>
      </c>
      <c r="B487" s="187">
        <v>3301.05</v>
      </c>
      <c r="C487" s="58" t="str">
        <f>'02 LISTA CONTROLLO E RAPPORTO'!C486</f>
        <v>Descrizione del difetto: le griglie di protezione delle valvole sono arrugginite o mancano.</v>
      </c>
      <c r="D487" s="407" t="s">
        <v>0</v>
      </c>
      <c r="E487" s="340" t="s">
        <v>2072</v>
      </c>
      <c r="F487" s="340"/>
      <c r="G487" s="341"/>
      <c r="H487" s="324">
        <v>487</v>
      </c>
    </row>
    <row r="488" spans="1:8" ht="15" customHeight="1" x14ac:dyDescent="0.25">
      <c r="A488" s="399" t="str">
        <f>'02 LISTA CONTROLLO E RAPPORTO'!A487</f>
        <v/>
      </c>
      <c r="B488" s="400"/>
      <c r="C488" s="829" t="str">
        <f>'02 LISTA CONTROLLO E RAPPORTO'!C487</f>
        <v>Le griglie arrugginite o mancanti devono essere sostituite o procurate e montate.</v>
      </c>
      <c r="D488" s="830"/>
      <c r="E488" s="830"/>
      <c r="F488" s="830"/>
      <c r="G488" s="831"/>
      <c r="H488" s="324">
        <v>488</v>
      </c>
    </row>
    <row r="489" spans="1:8" ht="29.45" customHeight="1" x14ac:dyDescent="0.25">
      <c r="A489" s="439" t="str">
        <f>'02 LISTA CONTROLLO E RAPPORTO'!A488</f>
        <v/>
      </c>
      <c r="B489" s="61">
        <v>3301.06</v>
      </c>
      <c r="C489" s="12" t="str">
        <f>'02 LISTA CONTROLLO E RAPPORTO'!C488</f>
        <v>Descrizione del difetto: nelle valvole che danno direttamente all’esterno mancano le piastre paraschegge.</v>
      </c>
      <c r="D489" s="440" t="s">
        <v>2073</v>
      </c>
      <c r="E489" s="346" t="s">
        <v>2072</v>
      </c>
      <c r="F489" s="346"/>
      <c r="G489" s="347"/>
      <c r="H489" s="324">
        <v>489</v>
      </c>
    </row>
    <row r="490" spans="1:8" ht="29.45" customHeight="1" x14ac:dyDescent="0.25">
      <c r="A490" s="399" t="str">
        <f>'02 LISTA CONTROLLO E RAPPORTO'!A489</f>
        <v/>
      </c>
      <c r="B490" s="400"/>
      <c r="C490" s="829" t="str">
        <f>'02 LISTA CONTROLLO E RAPPORTO'!C489</f>
        <v>Le piastre paraschegge mancanti devono essere procurate e montate. Si devono utilizzare piastre paraschegge omologate UFPP (BZS).</v>
      </c>
      <c r="D490" s="830"/>
      <c r="E490" s="830"/>
      <c r="F490" s="830"/>
      <c r="G490" s="831"/>
      <c r="H490" s="324">
        <v>490</v>
      </c>
    </row>
    <row r="491" spans="1:8" ht="29.45" customHeight="1" x14ac:dyDescent="0.25">
      <c r="A491" s="439" t="str">
        <f>'02 LISTA CONTROLLO E RAPPORTO'!A490</f>
        <v/>
      </c>
      <c r="B491" s="61">
        <v>3301.07</v>
      </c>
      <c r="C491" s="12" t="str">
        <f>'02 LISTA CONTROLLO E RAPPORTO'!C490</f>
        <v>Descrizione del difetto: non tutte le valvole VAE, VAE/PF, VSP, VSP/VAE sono funzionanti (le VSP, VSP/VAE non si aprono in caso di sovrappressione).</v>
      </c>
      <c r="D491" s="440" t="s">
        <v>2073</v>
      </c>
      <c r="E491" s="346" t="s">
        <v>2072</v>
      </c>
      <c r="F491" s="346"/>
      <c r="G491" s="347"/>
      <c r="H491" s="324">
        <v>491</v>
      </c>
    </row>
    <row r="492" spans="1:8" ht="29.45" customHeight="1" thickBot="1" x14ac:dyDescent="0.3">
      <c r="A492" s="399" t="str">
        <f>'02 LISTA CONTROLLO E RAPPORTO'!A491</f>
        <v/>
      </c>
      <c r="B492" s="400"/>
      <c r="C492" s="821" t="str">
        <f>'02 LISTA CONTROLLO E RAPPORTO'!C491</f>
        <v>In presenza di un difetto ci si deve accordare con l’ente cantonale responsabile delle costruzioni di protezione su come procedere.</v>
      </c>
      <c r="D492" s="822"/>
      <c r="E492" s="822"/>
      <c r="F492" s="822"/>
      <c r="G492" s="823"/>
      <c r="H492" s="324">
        <v>492</v>
      </c>
    </row>
    <row r="493" spans="1:8" ht="15" customHeight="1" thickBot="1" x14ac:dyDescent="0.3">
      <c r="A493" s="395" t="str">
        <f>'02 LISTA CONTROLLO E RAPPORTO'!A492</f>
        <v/>
      </c>
      <c r="B493" s="203">
        <v>3302</v>
      </c>
      <c r="C493" s="144" t="str">
        <f>'02 LISTA CONTROLLO E RAPPORTO'!C492</f>
        <v>Filtri antigas (GF)</v>
      </c>
      <c r="D493" s="396"/>
      <c r="E493" s="826"/>
      <c r="F493" s="827"/>
      <c r="G493" s="828"/>
      <c r="H493" s="324">
        <v>493</v>
      </c>
    </row>
    <row r="494" spans="1:8" ht="15" customHeight="1" x14ac:dyDescent="0.25">
      <c r="A494" s="444" t="str">
        <f>'02 LISTA CONTROLLO E RAPPORTO'!A493</f>
        <v/>
      </c>
      <c r="B494" s="197">
        <v>3302.01</v>
      </c>
      <c r="C494" s="70" t="str">
        <f>'02 LISTA CONTROLLO E RAPPORTO'!C493</f>
        <v>Descrizione del difetto: nella costruzione di protezione non sono presenti tutti i GF necessari.</v>
      </c>
      <c r="D494" s="445" t="s">
        <v>2074</v>
      </c>
      <c r="E494" s="342" t="s">
        <v>2072</v>
      </c>
      <c r="F494" s="342"/>
      <c r="G494" s="343"/>
      <c r="H494" s="324">
        <v>494</v>
      </c>
    </row>
    <row r="495" spans="1:8" ht="29.45" customHeight="1" x14ac:dyDescent="0.25">
      <c r="A495" s="399" t="str">
        <f>'02 LISTA CONTROLLO E RAPPORTO'!A494</f>
        <v/>
      </c>
      <c r="B495" s="226"/>
      <c r="C495" s="829" t="str">
        <f>'02 LISTA CONTROLLO E RAPPORTO'!C494</f>
        <v>I GF mancanti devono essere procurati (solo GF con omologazione UFPP) e installati. I GF (fino a GF300) devono essere coperti con una guaina protettiva.</v>
      </c>
      <c r="D495" s="830"/>
      <c r="E495" s="830"/>
      <c r="F495" s="830"/>
      <c r="G495" s="831"/>
      <c r="H495" s="324">
        <v>495</v>
      </c>
    </row>
    <row r="496" spans="1:8" ht="30.6" customHeight="1" x14ac:dyDescent="0.25">
      <c r="A496" s="403" t="str">
        <f>'02 LISTA CONTROLLO E RAPPORTO'!A495</f>
        <v/>
      </c>
      <c r="B496" s="222"/>
      <c r="C496" s="829" t="str">
        <f>'02 LISTA CONTROLLO E RAPPORTO'!C495</f>
        <v>Se mancano dei GF, la costruzione di protezione non è pronta all’esercizio. La procedura da seguire deve essere concordata con l’ente cantonale responsabile delle costruzioni di protezione.</v>
      </c>
      <c r="D496" s="830"/>
      <c r="E496" s="830"/>
      <c r="F496" s="830"/>
      <c r="G496" s="831"/>
      <c r="H496" s="324">
        <v>496</v>
      </c>
    </row>
    <row r="497" spans="1:8" ht="30" x14ac:dyDescent="0.25">
      <c r="A497" s="439" t="str">
        <f>'02 LISTA CONTROLLO E RAPPORTO'!A496</f>
        <v/>
      </c>
      <c r="B497" s="61">
        <v>3302.02</v>
      </c>
      <c r="C497" s="12" t="str">
        <f>'02 LISTA CONTROLLO E RAPPORTO'!C496</f>
        <v>Descrizione del difetto: i GF non dispongono di un’omologazione UFPP (BZS) valida.</v>
      </c>
      <c r="D497" s="440" t="s">
        <v>2073</v>
      </c>
      <c r="E497" s="346" t="s">
        <v>2072</v>
      </c>
      <c r="F497" s="346"/>
      <c r="G497" s="347"/>
      <c r="H497" s="324">
        <v>497</v>
      </c>
    </row>
    <row r="498" spans="1:8" ht="29.45" customHeight="1" x14ac:dyDescent="0.25">
      <c r="A498" s="401" t="str">
        <f>'02 LISTA CONTROLLO E RAPPORTO'!A497</f>
        <v/>
      </c>
      <c r="B498" s="226"/>
      <c r="C498" s="829" t="str">
        <f>'02 LISTA CONTROLLO E RAPPORTO'!C497</f>
        <v>I GF devono essere sostituiti. I GF non più ammessi sono elencati in una tabella nell’appendice 3 delle ITR 1997 Impianti.</v>
      </c>
      <c r="D498" s="830"/>
      <c r="E498" s="830"/>
      <c r="F498" s="830"/>
      <c r="G498" s="831"/>
      <c r="H498" s="324">
        <v>498</v>
      </c>
    </row>
    <row r="499" spans="1:8" ht="29.45" customHeight="1" x14ac:dyDescent="0.25">
      <c r="A499" s="403" t="str">
        <f>'02 LISTA CONTROLLO E RAPPORTO'!A498</f>
        <v/>
      </c>
      <c r="B499" s="222"/>
      <c r="C499" s="829" t="str">
        <f>'02 LISTA CONTROLLO E RAPPORTO'!C498</f>
        <v>In presenza di un difetto ci si deve accordare con l’ente cantonale responsabile delle costruzioni di protezione su come procedere.</v>
      </c>
      <c r="D499" s="830"/>
      <c r="E499" s="830"/>
      <c r="F499" s="830"/>
      <c r="G499" s="831"/>
      <c r="H499" s="324">
        <v>499</v>
      </c>
    </row>
    <row r="500" spans="1:8" ht="15" customHeight="1" x14ac:dyDescent="0.25">
      <c r="A500" s="441" t="str">
        <f>'02 LISTA CONTROLLO E RAPPORTO'!A499</f>
        <v/>
      </c>
      <c r="B500" s="194">
        <v>3302.03</v>
      </c>
      <c r="C500" s="60" t="str">
        <f>'02 LISTA CONTROLLO E RAPPORTO'!C499</f>
        <v>Descrizione del difetto: i piombi dei GF sono danneggiati o mancano.</v>
      </c>
      <c r="D500" s="442" t="s">
        <v>2074</v>
      </c>
      <c r="E500" s="342" t="s">
        <v>2072</v>
      </c>
      <c r="F500" s="342"/>
      <c r="G500" s="343"/>
      <c r="H500" s="324">
        <v>500</v>
      </c>
    </row>
    <row r="501" spans="1:8" ht="60" customHeight="1" x14ac:dyDescent="0.25">
      <c r="A501" s="401" t="str">
        <f>'02 LISTA CONTROLLO E RAPPORTO'!A500</f>
        <v/>
      </c>
      <c r="B501" s="226"/>
      <c r="C501" s="829"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1" s="830"/>
      <c r="E501" s="830"/>
      <c r="F501" s="830"/>
      <c r="G501" s="831"/>
      <c r="H501" s="324">
        <v>501</v>
      </c>
    </row>
    <row r="502" spans="1:8" ht="29.45" customHeight="1" x14ac:dyDescent="0.25">
      <c r="A502" s="403" t="str">
        <f>'02 LISTA CONTROLLO E RAPPORTO'!A501</f>
        <v/>
      </c>
      <c r="B502" s="222"/>
      <c r="C502" s="829" t="str">
        <f>'02 LISTA CONTROLLO E RAPPORTO'!C501</f>
        <v>Se i piombi dei GF sono danneggiati, la costruzione di protezione non è pronta all’esercizio.</v>
      </c>
      <c r="D502" s="830"/>
      <c r="E502" s="830"/>
      <c r="F502" s="830"/>
      <c r="G502" s="831"/>
      <c r="H502" s="324">
        <v>502</v>
      </c>
    </row>
    <row r="503" spans="1:8" ht="15" customHeight="1" x14ac:dyDescent="0.25">
      <c r="A503" s="441" t="str">
        <f>'02 LISTA CONTROLLO E RAPPORTO'!A502</f>
        <v/>
      </c>
      <c r="B503" s="194">
        <v>3302.04</v>
      </c>
      <c r="C503" s="60" t="str">
        <f>'02 LISTA CONTROLLO E RAPPORTO'!C502</f>
        <v>Descrizione del difetto: i GF sono molto arrugginiti o addirittura perforati dalla ruggine.</v>
      </c>
      <c r="D503" s="442" t="s">
        <v>2074</v>
      </c>
      <c r="E503" s="342" t="s">
        <v>2072</v>
      </c>
      <c r="F503" s="342"/>
      <c r="G503" s="343"/>
      <c r="H503" s="324">
        <v>503</v>
      </c>
    </row>
    <row r="504" spans="1:8" ht="29.45" customHeight="1" x14ac:dyDescent="0.25">
      <c r="A504" s="401" t="str">
        <f>'02 LISTA CONTROLLO E RAPPORTO'!A503</f>
        <v/>
      </c>
      <c r="B504" s="226"/>
      <c r="C504" s="829"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4" s="830"/>
      <c r="E504" s="830"/>
      <c r="F504" s="830"/>
      <c r="G504" s="831"/>
      <c r="H504" s="324">
        <v>504</v>
      </c>
    </row>
    <row r="505" spans="1:8" x14ac:dyDescent="0.25">
      <c r="A505" s="403" t="str">
        <f>'02 LISTA CONTROLLO E RAPPORTO'!A504</f>
        <v/>
      </c>
      <c r="B505" s="222"/>
      <c r="C505" s="829" t="str">
        <f>'02 LISTA CONTROLLO E RAPPORTO'!C504</f>
        <v xml:space="preserve">Se i GF sono molto arrugginiti o presentano addirittura perforazioni da ruggine, la costruzione di protezione non è pronta all’esercizio. </v>
      </c>
      <c r="D505" s="830"/>
      <c r="E505" s="830"/>
      <c r="F505" s="830"/>
      <c r="G505" s="831"/>
      <c r="H505" s="324">
        <v>505</v>
      </c>
    </row>
    <row r="506" spans="1:8" ht="15" customHeight="1" x14ac:dyDescent="0.25">
      <c r="A506" s="439" t="str">
        <f>'02 LISTA CONTROLLO E RAPPORTO'!A505</f>
        <v/>
      </c>
      <c r="B506" s="61">
        <v>3302.05</v>
      </c>
      <c r="C506" s="12" t="str">
        <f>'02 LISTA CONTROLLO E RAPPORTO'!C505</f>
        <v>Descrizione del difetto: i GF non sono imbullonati al pavimento.</v>
      </c>
      <c r="D506" s="440" t="s">
        <v>2073</v>
      </c>
      <c r="E506" s="346" t="s">
        <v>2072</v>
      </c>
      <c r="F506" s="346"/>
      <c r="G506" s="347"/>
      <c r="H506" s="324">
        <v>506</v>
      </c>
    </row>
    <row r="507" spans="1:8" ht="15" customHeight="1" x14ac:dyDescent="0.25">
      <c r="A507" s="399" t="str">
        <f>'02 LISTA CONTROLLO E RAPPORTO'!A506</f>
        <v/>
      </c>
      <c r="B507" s="400"/>
      <c r="C507" s="829" t="str">
        <f>'02 LISTA CONTROLLO E RAPPORTO'!C506</f>
        <v>Si deve incaricare una ditta specializzata di eliminare il difetto.</v>
      </c>
      <c r="D507" s="830"/>
      <c r="E507" s="830"/>
      <c r="F507" s="830"/>
      <c r="G507" s="831"/>
      <c r="H507" s="324">
        <v>507</v>
      </c>
    </row>
    <row r="508" spans="1:8" ht="29.45" customHeight="1" x14ac:dyDescent="0.25">
      <c r="A508" s="439" t="str">
        <f>'02 LISTA CONTROLLO E RAPPORTO'!A507</f>
        <v/>
      </c>
      <c r="B508" s="61">
        <v>3302.06</v>
      </c>
      <c r="C508" s="12" t="str">
        <f>'02 LISTA CONTROLLO E RAPPORTO'!C507</f>
        <v>Descrizione del difetto: la direzione del flusso dell’aria del GF non corrisponde alla direzione del flusso dell’aria del sistema.</v>
      </c>
      <c r="D508" s="440" t="s">
        <v>2073</v>
      </c>
      <c r="E508" s="346" t="s">
        <v>2072</v>
      </c>
      <c r="F508" s="346"/>
      <c r="G508" s="347"/>
      <c r="H508" s="324">
        <v>508</v>
      </c>
    </row>
    <row r="509" spans="1:8" x14ac:dyDescent="0.25">
      <c r="A509" s="399" t="str">
        <f>'02 LISTA CONTROLLO E RAPPORTO'!A508</f>
        <v/>
      </c>
      <c r="B509" s="400"/>
      <c r="C509" s="829" t="str">
        <f>'02 LISTA CONTROLLO E RAPPORTO'!C508</f>
        <v>Si deve capovolgere il GF. Questo difetto deve essere eliminato da una ditta specializzata.</v>
      </c>
      <c r="D509" s="830"/>
      <c r="E509" s="830"/>
      <c r="F509" s="830"/>
      <c r="G509" s="831"/>
      <c r="H509" s="324">
        <v>509</v>
      </c>
    </row>
    <row r="510" spans="1:8" ht="43.7" customHeight="1" x14ac:dyDescent="0.25">
      <c r="A510" s="439" t="str">
        <f>'02 LISTA CONTROLLO E RAPPORTO'!A509</f>
        <v/>
      </c>
      <c r="B510" s="61">
        <v>3302.07</v>
      </c>
      <c r="C510" s="12" t="str">
        <f>'02 LISTA CONTROLLO E RAPPORTO'!C509</f>
        <v>Descrizione del difetto: i tubi flessibili che collegano i GF (solo i GF 600) al sistema di distribuzione sono in cattivo stato (screpolati o friabili).</v>
      </c>
      <c r="D510" s="440" t="s">
        <v>2073</v>
      </c>
      <c r="E510" s="346" t="s">
        <v>2072</v>
      </c>
      <c r="F510" s="346"/>
      <c r="G510" s="347"/>
      <c r="H510" s="324">
        <v>510</v>
      </c>
    </row>
    <row r="511" spans="1:8" x14ac:dyDescent="0.25">
      <c r="A511" s="399" t="str">
        <f>'02 LISTA CONTROLLO E RAPPORTO'!A510</f>
        <v/>
      </c>
      <c r="B511" s="400"/>
      <c r="C511" s="829" t="str">
        <f>'02 LISTA CONTROLLO E RAPPORTO'!C510</f>
        <v>I tubi flessibili devono essere trattati (con silicone o sego) o sostituiti.</v>
      </c>
      <c r="D511" s="830"/>
      <c r="E511" s="830"/>
      <c r="F511" s="830"/>
      <c r="G511" s="831"/>
      <c r="H511" s="324">
        <v>511</v>
      </c>
    </row>
    <row r="512" spans="1:8" ht="15" customHeight="1" x14ac:dyDescent="0.25">
      <c r="A512" s="406" t="str">
        <f>'02 LISTA CONTROLLO E RAPPORTO'!A511</f>
        <v/>
      </c>
      <c r="B512" s="187">
        <v>3302.08</v>
      </c>
      <c r="C512" s="58" t="str">
        <f>'02 LISTA CONTROLLO E RAPPORTO'!C511</f>
        <v>Descrizione del difetto: nella costruzione di protezione sono presenti GF di riserva.</v>
      </c>
      <c r="D512" s="407" t="s">
        <v>0</v>
      </c>
      <c r="E512" s="340" t="s">
        <v>2072</v>
      </c>
      <c r="F512" s="340"/>
      <c r="G512" s="341"/>
      <c r="H512" s="324">
        <v>512</v>
      </c>
    </row>
    <row r="513" spans="1:8" ht="44.45" customHeight="1" thickBot="1" x14ac:dyDescent="0.3">
      <c r="A513" s="399" t="str">
        <f>'02 LISTA CONTROLLO E RAPPORTO'!A512</f>
        <v/>
      </c>
      <c r="B513" s="400"/>
      <c r="C513" s="821"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3" s="822"/>
      <c r="E513" s="822"/>
      <c r="F513" s="822"/>
      <c r="G513" s="823"/>
      <c r="H513" s="324">
        <v>513</v>
      </c>
    </row>
    <row r="514" spans="1:8" ht="15" customHeight="1" thickBot="1" x14ac:dyDescent="0.3">
      <c r="A514" s="395" t="str">
        <f>'02 LISTA CONTROLLO E RAPPORTO'!A513</f>
        <v/>
      </c>
      <c r="B514" s="203">
        <v>3303</v>
      </c>
      <c r="C514" s="144" t="str">
        <f>'02 LISTA CONTROLLO E RAPPORTO'!C513</f>
        <v>Piccoli impianti di ventilazione (VA 40/75/150/300)</v>
      </c>
      <c r="D514" s="396"/>
      <c r="E514" s="826"/>
      <c r="F514" s="827"/>
      <c r="G514" s="828"/>
      <c r="H514" s="324">
        <v>514</v>
      </c>
    </row>
    <row r="515" spans="1:8" ht="29.45" customHeight="1" x14ac:dyDescent="0.25">
      <c r="A515" s="397" t="str">
        <f>'02 LISTA CONTROLLO E RAPPORTO'!A514</f>
        <v/>
      </c>
      <c r="B515" s="189">
        <v>3303.01</v>
      </c>
      <c r="C515" s="68" t="str">
        <f>'02 LISTA CONTROLLO E RAPPORTO'!C514</f>
        <v>Descrizione del difetto: l’accesso al VA non è garantito, non è pertanto possibile eseguire il controllo.</v>
      </c>
      <c r="D515" s="398" t="s">
        <v>2073</v>
      </c>
      <c r="E515" s="346" t="s">
        <v>2072</v>
      </c>
      <c r="F515" s="346"/>
      <c r="G515" s="347"/>
      <c r="H515" s="324">
        <v>515</v>
      </c>
    </row>
    <row r="516" spans="1:8" ht="29.45" customHeight="1" x14ac:dyDescent="0.25">
      <c r="A516" s="399" t="str">
        <f>'02 LISTA CONTROLLO E RAPPORTO'!A515</f>
        <v/>
      </c>
      <c r="B516" s="400"/>
      <c r="C516" s="829" t="str">
        <f>'02 LISTA CONTROLLO E RAPPORTO'!C515</f>
        <v>L’accesso al VA deve sempre essere garantito affinché si possa eseguire il controllo. Si deve inoltre garantire l’azionamento tramite manovella.</v>
      </c>
      <c r="D516" s="830"/>
      <c r="E516" s="830"/>
      <c r="F516" s="830"/>
      <c r="G516" s="831"/>
      <c r="H516" s="324">
        <v>516</v>
      </c>
    </row>
    <row r="517" spans="1:8" ht="15" customHeight="1" x14ac:dyDescent="0.25">
      <c r="A517" s="441" t="str">
        <f>'02 LISTA CONTROLLO E RAPPORTO'!A516</f>
        <v/>
      </c>
      <c r="B517" s="194">
        <v>3303.02</v>
      </c>
      <c r="C517" s="60" t="str">
        <f>'02 LISTA CONTROLLO E RAPPORTO'!C516</f>
        <v>Descrizione del difetto: non tutti i VA sono presenti nella costruzione di protezione.</v>
      </c>
      <c r="D517" s="442" t="s">
        <v>2074</v>
      </c>
      <c r="E517" s="342" t="s">
        <v>2072</v>
      </c>
      <c r="F517" s="342"/>
      <c r="G517" s="343"/>
      <c r="H517" s="324">
        <v>517</v>
      </c>
    </row>
    <row r="518" spans="1:8" ht="45" customHeight="1" x14ac:dyDescent="0.25">
      <c r="A518" s="399" t="str">
        <f>'02 LISTA CONTROLLO E RAPPORTO'!A517</f>
        <v/>
      </c>
      <c r="B518" s="400"/>
      <c r="C518" s="829"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8" s="830"/>
      <c r="E518" s="830"/>
      <c r="F518" s="830"/>
      <c r="G518" s="831"/>
      <c r="H518" s="324">
        <v>518</v>
      </c>
    </row>
    <row r="519" spans="1:8" ht="29.45" customHeight="1" x14ac:dyDescent="0.25">
      <c r="A519" s="439" t="str">
        <f>'02 LISTA CONTROLLO E RAPPORTO'!A518</f>
        <v/>
      </c>
      <c r="B519" s="61">
        <v>3303.03</v>
      </c>
      <c r="C519" s="12" t="str">
        <f>'02 LISTA CONTROLLO E RAPPORTO'!C518</f>
        <v>Descrizione del difetto: il VA non dispone di un’omologazione UFPP (BZS) valida.</v>
      </c>
      <c r="D519" s="440" t="s">
        <v>2073</v>
      </c>
      <c r="E519" s="346" t="s">
        <v>2072</v>
      </c>
      <c r="F519" s="346"/>
      <c r="G519" s="347"/>
      <c r="H519" s="324">
        <v>519</v>
      </c>
    </row>
    <row r="520" spans="1:8" x14ac:dyDescent="0.25">
      <c r="A520" s="401" t="str">
        <f>'02 LISTA CONTROLLO E RAPPORTO'!A519</f>
        <v/>
      </c>
      <c r="B520" s="226"/>
      <c r="C520" s="829" t="str">
        <f>'02 LISTA CONTROLLO E RAPPORTO'!C519</f>
        <v>I VA non più ammessi sono elencati in una tabella nell’appendice 3 delle ITR 1997 Impianti.</v>
      </c>
      <c r="D520" s="830"/>
      <c r="E520" s="830"/>
      <c r="F520" s="830"/>
      <c r="G520" s="831"/>
      <c r="H520" s="324">
        <v>520</v>
      </c>
    </row>
    <row r="521" spans="1:8" ht="29.45" customHeight="1" x14ac:dyDescent="0.25">
      <c r="A521" s="403" t="str">
        <f>'02 LISTA CONTROLLO E RAPPORTO'!A520</f>
        <v/>
      </c>
      <c r="B521" s="222"/>
      <c r="C521" s="829" t="str">
        <f>'02 LISTA CONTROLLO E RAPPORTO'!C520</f>
        <v>I VA che non dispongono di un’omologazione UFPP (BZS) valida devono essere sostituiti. La procedura da seguire deve essere concordata con l’ente cantonale responsabile delle costruzioni di protezione.</v>
      </c>
      <c r="D521" s="830"/>
      <c r="E521" s="830"/>
      <c r="F521" s="830"/>
      <c r="G521" s="831"/>
      <c r="H521" s="324">
        <v>521</v>
      </c>
    </row>
    <row r="522" spans="1:8" ht="29.45" customHeight="1" x14ac:dyDescent="0.25">
      <c r="A522" s="406" t="str">
        <f>'02 LISTA CONTROLLO E RAPPORTO'!A521</f>
        <v/>
      </c>
      <c r="B522" s="187">
        <v>3303.04</v>
      </c>
      <c r="C522" s="58" t="str">
        <f>'02 LISTA CONTROLLO E RAPPORTO'!C521</f>
        <v>Descrizione del difetto: mancano una tacca blu (aria fresca) e una tacca rossa (aria filtrata) sul debimetro.</v>
      </c>
      <c r="D522" s="407" t="s">
        <v>0</v>
      </c>
      <c r="E522" s="340" t="s">
        <v>2072</v>
      </c>
      <c r="F522" s="340"/>
      <c r="G522" s="341"/>
      <c r="H522" s="324">
        <v>522</v>
      </c>
    </row>
    <row r="523" spans="1:8" ht="29.45" customHeight="1" x14ac:dyDescent="0.25">
      <c r="A523" s="399" t="str">
        <f>'02 LISTA CONTROLLO E RAPPORTO'!A522</f>
        <v/>
      </c>
      <c r="B523" s="400"/>
      <c r="C523" s="829" t="str">
        <f>'02 LISTA CONTROLLO E RAPPORTO'!C522</f>
        <v>Si deve incaricare una ditta specializzata di eseguire le misurazioni necessarie e di contrassegnare il debimetro.</v>
      </c>
      <c r="D523" s="830"/>
      <c r="E523" s="830"/>
      <c r="F523" s="830"/>
      <c r="G523" s="831"/>
      <c r="H523" s="324">
        <v>523</v>
      </c>
    </row>
    <row r="524" spans="1:8" ht="29.45" customHeight="1" x14ac:dyDescent="0.25">
      <c r="A524" s="439" t="str">
        <f>'02 LISTA CONTROLLO E RAPPORTO'!A523</f>
        <v/>
      </c>
      <c r="B524" s="61">
        <v>3303.05</v>
      </c>
      <c r="C524" s="12" t="str">
        <f>'02 LISTA CONTROLLO E RAPPORTO'!C523</f>
        <v>Descrizione del difetto: la clappa a farfalla non si muove liberamente o è allentata.</v>
      </c>
      <c r="D524" s="440" t="s">
        <v>2073</v>
      </c>
      <c r="E524" s="346" t="s">
        <v>2072</v>
      </c>
      <c r="F524" s="346"/>
      <c r="G524" s="347"/>
      <c r="H524" s="324">
        <v>524</v>
      </c>
    </row>
    <row r="525" spans="1:8" ht="15" customHeight="1" x14ac:dyDescent="0.25">
      <c r="A525" s="399" t="str">
        <f>'02 LISTA CONTROLLO E RAPPORTO'!A524</f>
        <v/>
      </c>
      <c r="B525" s="400"/>
      <c r="C525" s="829" t="str">
        <f>'02 LISTA CONTROLLO E RAPPORTO'!C524</f>
        <v>Questo difetto deve essere eliminato da una ditta specializzata.</v>
      </c>
      <c r="D525" s="830"/>
      <c r="E525" s="830"/>
      <c r="F525" s="830"/>
      <c r="G525" s="831"/>
      <c r="H525" s="324">
        <v>525</v>
      </c>
    </row>
    <row r="526" spans="1:8" ht="15" customHeight="1" x14ac:dyDescent="0.25">
      <c r="A526" s="439" t="str">
        <f>'02 LISTA CONTROLLO E RAPPORTO'!A525</f>
        <v/>
      </c>
      <c r="B526" s="61">
        <v>3303.06</v>
      </c>
      <c r="C526" s="12" t="str">
        <f>'02 LISTA CONTROLLO E RAPPORTO'!C525</f>
        <v>Descrizione del difetto: manca la manovella per il funzionamento d’emergenza.</v>
      </c>
      <c r="D526" s="440" t="s">
        <v>2073</v>
      </c>
      <c r="E526" s="346" t="s">
        <v>2072</v>
      </c>
      <c r="F526" s="346"/>
      <c r="G526" s="347"/>
      <c r="H526" s="324">
        <v>526</v>
      </c>
    </row>
    <row r="527" spans="1:8" ht="15" customHeight="1" x14ac:dyDescent="0.25">
      <c r="A527" s="399" t="str">
        <f>'02 LISTA CONTROLLO E RAPPORTO'!A526</f>
        <v/>
      </c>
      <c r="B527" s="400"/>
      <c r="C527" s="829" t="str">
        <f>'02 LISTA CONTROLLO E RAPPORTO'!C526</f>
        <v>La manovella deve essere procurata presso il fabbricante.</v>
      </c>
      <c r="D527" s="830"/>
      <c r="E527" s="830"/>
      <c r="F527" s="830"/>
      <c r="G527" s="831"/>
      <c r="H527" s="324">
        <v>527</v>
      </c>
    </row>
    <row r="528" spans="1:8" ht="43.7" customHeight="1" x14ac:dyDescent="0.25">
      <c r="A528" s="414" t="str">
        <f>'02 LISTA CONTROLLO E RAPPORTO'!A527</f>
        <v/>
      </c>
      <c r="B528" s="195">
        <v>3303.07</v>
      </c>
      <c r="C528" s="75" t="str">
        <f>'02 LISTA CONTROLLO E RAPPORTO'!C527</f>
        <v>Descrizione del difetto: nei VA con interruttore remoto e accensione automatica e senza collare di protezione fisso (perno per l’azionamento manuale rientrante), manca il cappuccio di protezione dell’albero.</v>
      </c>
      <c r="D528" s="415" t="s">
        <v>1</v>
      </c>
      <c r="E528" s="344" t="s">
        <v>2072</v>
      </c>
      <c r="F528" s="344"/>
      <c r="G528" s="345"/>
      <c r="H528" s="324">
        <v>528</v>
      </c>
    </row>
    <row r="529" spans="1:8" ht="15" customHeight="1" x14ac:dyDescent="0.25">
      <c r="A529" s="399" t="str">
        <f>'02 LISTA CONTROLLO E RAPPORTO'!A528</f>
        <v/>
      </c>
      <c r="B529" s="400"/>
      <c r="C529" s="829" t="str">
        <f>'02 LISTA CONTROLLO E RAPPORTO'!C528</f>
        <v>Il cappuccio deve essere procurato e montato.</v>
      </c>
      <c r="D529" s="830"/>
      <c r="E529" s="830"/>
      <c r="F529" s="830"/>
      <c r="G529" s="831"/>
      <c r="H529" s="324">
        <v>529</v>
      </c>
    </row>
    <row r="530" spans="1:8" ht="29.45" customHeight="1" x14ac:dyDescent="0.25">
      <c r="A530" s="439" t="str">
        <f>'02 LISTA CONTROLLO E RAPPORTO'!A529</f>
        <v/>
      </c>
      <c r="B530" s="61">
        <v>3303.08</v>
      </c>
      <c r="C530" s="12" t="str">
        <f>'02 LISTA CONTROLLO E RAPPORTO'!C529</f>
        <v>Descrizione del difetto: i tubi flessibili sono danneggiati o non sottoposti a manutenzione (screpolati o friabili).</v>
      </c>
      <c r="D530" s="440" t="s">
        <v>2073</v>
      </c>
      <c r="E530" s="346" t="s">
        <v>2072</v>
      </c>
      <c r="F530" s="346"/>
      <c r="G530" s="347"/>
      <c r="H530" s="324">
        <v>530</v>
      </c>
    </row>
    <row r="531" spans="1:8" ht="29.45" customHeight="1" x14ac:dyDescent="0.25">
      <c r="A531" s="399" t="str">
        <f>'02 LISTA CONTROLLO E RAPPORTO'!A530</f>
        <v/>
      </c>
      <c r="B531" s="400"/>
      <c r="C531" s="829" t="str">
        <f>'02 LISTA CONTROLLO E RAPPORTO'!C530</f>
        <v>I tubi flessibili devono essere trattati (con silicone o sego) o sostituiti.</v>
      </c>
      <c r="D531" s="830"/>
      <c r="E531" s="830"/>
      <c r="F531" s="830"/>
      <c r="G531" s="831"/>
      <c r="H531" s="324">
        <v>531</v>
      </c>
    </row>
    <row r="532" spans="1:8" ht="15" customHeight="1" x14ac:dyDescent="0.25">
      <c r="A532" s="439" t="str">
        <f>'02 LISTA CONTROLLO E RAPPORTO'!A531</f>
        <v/>
      </c>
      <c r="B532" s="61">
        <v>3303.09</v>
      </c>
      <c r="C532" s="12" t="str">
        <f>'02 LISTA CONTROLLO E RAPPORTO'!C531</f>
        <v>Descrizione del difetto: i tubi flessibili non sono montati correttamente.</v>
      </c>
      <c r="D532" s="440" t="s">
        <v>2073</v>
      </c>
      <c r="E532" s="346" t="s">
        <v>2072</v>
      </c>
      <c r="F532" s="346"/>
      <c r="G532" s="347"/>
      <c r="H532" s="324">
        <v>532</v>
      </c>
    </row>
    <row r="533" spans="1:8" ht="29.45" customHeight="1" x14ac:dyDescent="0.25">
      <c r="A533" s="399" t="str">
        <f>'02 LISTA CONTROLLO E RAPPORTO'!A532</f>
        <v/>
      </c>
      <c r="B533" s="400"/>
      <c r="C533" s="829" t="str">
        <f>'02 LISTA CONTROLLO E RAPPORTO'!C532</f>
        <v>Questo difetto può compromettere l’esercizio con aria filtrata. I tubi flessibili devono essere invertiti.</v>
      </c>
      <c r="D533" s="830"/>
      <c r="E533" s="830"/>
      <c r="F533" s="830"/>
      <c r="G533" s="831"/>
      <c r="H533" s="324">
        <v>533</v>
      </c>
    </row>
    <row r="534" spans="1:8" ht="29.45" customHeight="1" x14ac:dyDescent="0.25">
      <c r="A534" s="439" t="str">
        <f>'02 LISTA CONTROLLO E RAPPORTO'!A533</f>
        <v/>
      </c>
      <c r="B534" s="61">
        <v>3303.1</v>
      </c>
      <c r="C534" s="12" t="str">
        <f>'02 LISTA CONTROLLO E RAPPORTO'!C533</f>
        <v>Descrizione del difetto: il raccordo dei tubi flessibili è danneggiato o manca.</v>
      </c>
      <c r="D534" s="440" t="s">
        <v>2073</v>
      </c>
      <c r="E534" s="346" t="s">
        <v>2072</v>
      </c>
      <c r="F534" s="346"/>
      <c r="G534" s="347"/>
      <c r="H534" s="324">
        <v>534</v>
      </c>
    </row>
    <row r="535" spans="1:8" x14ac:dyDescent="0.25">
      <c r="A535" s="399" t="str">
        <f>'02 LISTA CONTROLLO E RAPPORTO'!A534</f>
        <v/>
      </c>
      <c r="B535" s="400"/>
      <c r="C535" s="829" t="str">
        <f>'02 LISTA CONTROLLO E RAPPORTO'!C534</f>
        <v>Il raccordo deve essere sistemato o sostituito (da procurare presso il fabbricante del VA).</v>
      </c>
      <c r="D535" s="830"/>
      <c r="E535" s="830"/>
      <c r="F535" s="830"/>
      <c r="G535" s="831"/>
      <c r="H535" s="324">
        <v>535</v>
      </c>
    </row>
    <row r="536" spans="1:8" ht="29.45" customHeight="1" x14ac:dyDescent="0.25">
      <c r="A536" s="406" t="str">
        <f>'02 LISTA CONTROLLO E RAPPORTO'!A535</f>
        <v/>
      </c>
      <c r="B536" s="187">
        <v>3303.11</v>
      </c>
      <c r="C536" s="58" t="str">
        <f>'02 LISTA CONTROLLO E RAPPORTO'!C535</f>
        <v>Descrizione del difetto: il contenitore dell’acqua di condensazione è danneggiato o manca.</v>
      </c>
      <c r="D536" s="407" t="s">
        <v>0</v>
      </c>
      <c r="E536" s="340" t="s">
        <v>2072</v>
      </c>
      <c r="F536" s="340"/>
      <c r="G536" s="341"/>
      <c r="H536" s="324">
        <v>536</v>
      </c>
    </row>
    <row r="537" spans="1:8" ht="29.45" customHeight="1" x14ac:dyDescent="0.25">
      <c r="A537" s="399" t="str">
        <f>'02 LISTA CONTROLLO E RAPPORTO'!A536</f>
        <v/>
      </c>
      <c r="B537" s="400"/>
      <c r="C537" s="829" t="str">
        <f>'02 LISTA CONTROLLO E RAPPORTO'!C536</f>
        <v xml:space="preserve">Il contenitore dell’acqua di condensazione deve essere sostituito o procurato e montato nella posizione corretta secondo le istruzioni di montaggio (sospeso in posizione verticale). </v>
      </c>
      <c r="D537" s="830"/>
      <c r="E537" s="830"/>
      <c r="F537" s="830"/>
      <c r="G537" s="831"/>
      <c r="H537" s="324">
        <v>537</v>
      </c>
    </row>
    <row r="538" spans="1:8" ht="29.45" customHeight="1" x14ac:dyDescent="0.25">
      <c r="A538" s="406" t="str">
        <f>'02 LISTA CONTROLLO E RAPPORTO'!A537</f>
        <v/>
      </c>
      <c r="B538" s="187">
        <v>3303.12</v>
      </c>
      <c r="C538" s="58" t="str">
        <f>'02 LISTA CONTROLLO E RAPPORTO'!C537</f>
        <v>Descrizione del difetto: il contenitore dell’acqua di condensazione è bagnato o sporco.</v>
      </c>
      <c r="D538" s="407" t="s">
        <v>0</v>
      </c>
      <c r="E538" s="340" t="s">
        <v>2072</v>
      </c>
      <c r="F538" s="340"/>
      <c r="G538" s="341"/>
      <c r="H538" s="324">
        <v>538</v>
      </c>
    </row>
    <row r="539" spans="1:8" x14ac:dyDescent="0.25">
      <c r="A539" s="399" t="str">
        <f>'02 LISTA CONTROLLO E RAPPORTO'!A538</f>
        <v/>
      </c>
      <c r="B539" s="400"/>
      <c r="C539" s="829" t="str">
        <f>'02 LISTA CONTROLLO E RAPPORTO'!C538</f>
        <v>Il contenitore dell’acqua di condensazione deve essere svuotato e pulito a fondo oppure sostituito con uno nuovo.</v>
      </c>
      <c r="D539" s="830"/>
      <c r="E539" s="830"/>
      <c r="F539" s="830"/>
      <c r="G539" s="831"/>
      <c r="H539" s="324">
        <v>539</v>
      </c>
    </row>
    <row r="540" spans="1:8" ht="29.45" customHeight="1" x14ac:dyDescent="0.25">
      <c r="A540" s="406" t="str">
        <f>'02 LISTA CONTROLLO E RAPPORTO'!A539</f>
        <v/>
      </c>
      <c r="B540" s="187">
        <v>3303.13</v>
      </c>
      <c r="C540" s="58" t="str">
        <f>'02 LISTA CONTROLLO E RAPPORTO'!C539</f>
        <v>Descrizione del difetto: manca la griglia di protezione (griglia antitopi) nella condotta d’aspirazione della presa d’aria.</v>
      </c>
      <c r="D540" s="407" t="s">
        <v>0</v>
      </c>
      <c r="E540" s="340" t="s">
        <v>2072</v>
      </c>
      <c r="F540" s="340"/>
      <c r="G540" s="341"/>
      <c r="H540" s="324">
        <v>540</v>
      </c>
    </row>
    <row r="541" spans="1:8" ht="15" customHeight="1" x14ac:dyDescent="0.25">
      <c r="A541" s="399" t="str">
        <f>'02 LISTA CONTROLLO E RAPPORTO'!A540</f>
        <v/>
      </c>
      <c r="B541" s="400"/>
      <c r="C541" s="829" t="str">
        <f>'02 LISTA CONTROLLO E RAPPORTO'!C540</f>
        <v>La griglia antitopi va procurata e montata.</v>
      </c>
      <c r="D541" s="830"/>
      <c r="E541" s="830"/>
      <c r="F541" s="830"/>
      <c r="G541" s="831"/>
      <c r="H541" s="324">
        <v>541</v>
      </c>
    </row>
    <row r="542" spans="1:8" ht="43.7" customHeight="1" x14ac:dyDescent="0.25">
      <c r="A542" s="406" t="str">
        <f>'02 LISTA CONTROLLO E RAPPORTO'!A541</f>
        <v/>
      </c>
      <c r="B542" s="187">
        <v>3303.14</v>
      </c>
      <c r="C542" s="58" t="str">
        <f>'02 LISTA CONTROLLO E RAPPORTO'!C541</f>
        <v>Descrizione del difetto: la griglia di protezione (griglia antitopi) nella condotta d’aspirazione della presa d’aria è sporca, arrugginita o non può essere smontata.</v>
      </c>
      <c r="D542" s="407" t="s">
        <v>0</v>
      </c>
      <c r="E542" s="340" t="s">
        <v>2072</v>
      </c>
      <c r="F542" s="340"/>
      <c r="G542" s="341"/>
      <c r="H542" s="324">
        <v>542</v>
      </c>
    </row>
    <row r="543" spans="1:8" ht="15" customHeight="1" x14ac:dyDescent="0.25">
      <c r="A543" s="399" t="str">
        <f>'02 LISTA CONTROLLO E RAPPORTO'!A542</f>
        <v/>
      </c>
      <c r="B543" s="400"/>
      <c r="C543" s="829" t="str">
        <f>'02 LISTA CONTROLLO E RAPPORTO'!C542</f>
        <v>Si deve smontare, pulire e rimontare la griglia.</v>
      </c>
      <c r="D543" s="830"/>
      <c r="E543" s="830"/>
      <c r="F543" s="830"/>
      <c r="G543" s="831"/>
      <c r="H543" s="324">
        <v>543</v>
      </c>
    </row>
    <row r="544" spans="1:8" ht="15" customHeight="1" x14ac:dyDescent="0.25">
      <c r="A544" s="441" t="str">
        <f>'02 LISTA CONTROLLO E RAPPORTO'!A543</f>
        <v/>
      </c>
      <c r="B544" s="194">
        <v>3303.15</v>
      </c>
      <c r="C544" s="60" t="str">
        <f>'02 LISTA CONTROLLO E RAPPORTO'!C543</f>
        <v>Descrizione del difetto: nella presa d’aria del VA manca una VAE.</v>
      </c>
      <c r="D544" s="442" t="s">
        <v>2074</v>
      </c>
      <c r="E544" s="342" t="s">
        <v>2072</v>
      </c>
      <c r="F544" s="342"/>
      <c r="G544" s="343"/>
      <c r="H544" s="324">
        <v>544</v>
      </c>
    </row>
    <row r="545" spans="1:8" x14ac:dyDescent="0.25">
      <c r="A545" s="401" t="str">
        <f>'02 LISTA CONTROLLO E RAPPORTO'!A544</f>
        <v/>
      </c>
      <c r="B545" s="226"/>
      <c r="C545" s="829" t="str">
        <f>'02 LISTA CONTROLLO E RAPPORTO'!C544</f>
        <v xml:space="preserve">La VAE mancante deve essere procurata (solo VAE con omologazione UFPP (BZS) e pressione di prova conforme alla costruzione di protezione). </v>
      </c>
      <c r="D545" s="830"/>
      <c r="E545" s="830"/>
      <c r="F545" s="830"/>
      <c r="G545" s="831"/>
      <c r="H545" s="324">
        <v>545</v>
      </c>
    </row>
    <row r="546" spans="1:8" ht="29.45" customHeight="1" x14ac:dyDescent="0.25">
      <c r="A546" s="403" t="str">
        <f>'02 LISTA CONTROLLO E RAPPORTO'!A545</f>
        <v/>
      </c>
      <c r="B546" s="222"/>
      <c r="C546" s="829" t="str">
        <f>'02 LISTA CONTROLLO E RAPPORTO'!C545</f>
        <v>Se manca una VAE nella presa del VA, la costruzione di protezione non è pronta all’esercizio. La procedura da seguire deve essere concordata con l’ente cantonale responsabile delle costruzioni di protezione.</v>
      </c>
      <c r="D546" s="830"/>
      <c r="E546" s="830"/>
      <c r="F546" s="830"/>
      <c r="G546" s="831"/>
      <c r="H546" s="324">
        <v>546</v>
      </c>
    </row>
    <row r="547" spans="1:8" ht="15" customHeight="1" x14ac:dyDescent="0.25">
      <c r="A547" s="439" t="str">
        <f>'02 LISTA CONTROLLO E RAPPORTO'!A546</f>
        <v/>
      </c>
      <c r="B547" s="61">
        <v>3303.16</v>
      </c>
      <c r="C547" s="12" t="str">
        <f>'02 LISTA CONTROLLO E RAPPORTO'!C546</f>
        <v>Descrizione del difetto: il prefiltro è sporco o manca.</v>
      </c>
      <c r="D547" s="440" t="s">
        <v>2073</v>
      </c>
      <c r="E547" s="346" t="s">
        <v>2072</v>
      </c>
      <c r="F547" s="346"/>
      <c r="G547" s="347"/>
      <c r="H547" s="324">
        <v>547</v>
      </c>
    </row>
    <row r="548" spans="1:8" ht="15" customHeight="1" x14ac:dyDescent="0.25">
      <c r="A548" s="399" t="str">
        <f>'02 LISTA CONTROLLO E RAPPORTO'!A547</f>
        <v/>
      </c>
      <c r="B548" s="400"/>
      <c r="C548" s="829" t="str">
        <f>'02 LISTA CONTROLLO E RAPPORTO'!C547</f>
        <v>Il prefiltro deve essere pulito, sostituito o procurato e montato.</v>
      </c>
      <c r="D548" s="830"/>
      <c r="E548" s="830"/>
      <c r="F548" s="830"/>
      <c r="G548" s="831"/>
      <c r="H548" s="324">
        <v>548</v>
      </c>
    </row>
    <row r="549" spans="1:8" ht="29.45" customHeight="1" x14ac:dyDescent="0.25">
      <c r="A549" s="439" t="str">
        <f>'02 LISTA CONTROLLO E RAPPORTO'!A548</f>
        <v/>
      </c>
      <c r="B549" s="61">
        <v>3303.17</v>
      </c>
      <c r="C549" s="12" t="str">
        <f>'02 LISTA CONTROLLO E RAPPORTO'!C548</f>
        <v>Descrizione del difetto: alcune condotte (di aspirazione o distribuzione dell’aria) sono danneggiate o mancano.</v>
      </c>
      <c r="D549" s="440" t="s">
        <v>2073</v>
      </c>
      <c r="E549" s="346" t="s">
        <v>2072</v>
      </c>
      <c r="F549" s="346"/>
      <c r="G549" s="347"/>
      <c r="H549" s="324">
        <v>549</v>
      </c>
    </row>
    <row r="550" spans="1:8" ht="29.45" customHeight="1" x14ac:dyDescent="0.25">
      <c r="A550" s="399" t="str">
        <f>'02 LISTA CONTROLLO E RAPPORTO'!A549</f>
        <v/>
      </c>
      <c r="B550" s="400"/>
      <c r="C550" s="829" t="str">
        <f>'02 LISTA CONTROLLO E RAPPORTO'!C549</f>
        <v>Le condotte danneggiate devono essere riparate o sostituite, quelle mancanti procurate e montate.</v>
      </c>
      <c r="D550" s="830"/>
      <c r="E550" s="830"/>
      <c r="F550" s="830"/>
      <c r="G550" s="831"/>
      <c r="H550" s="324">
        <v>550</v>
      </c>
    </row>
    <row r="551" spans="1:8" ht="15" customHeight="1" x14ac:dyDescent="0.25">
      <c r="A551" s="441" t="str">
        <f>'02 LISTA CONTROLLO E RAPPORTO'!A550</f>
        <v/>
      </c>
      <c r="B551" s="194">
        <v>3303.18</v>
      </c>
      <c r="C551" s="60" t="str">
        <f>'02 LISTA CONTROLLO E RAPPORTO'!C550</f>
        <v>Descrizione del difetto: un VA non funziona.</v>
      </c>
      <c r="D551" s="442" t="s">
        <v>2074</v>
      </c>
      <c r="E551" s="342" t="s">
        <v>2072</v>
      </c>
      <c r="F551" s="342"/>
      <c r="G551" s="343"/>
      <c r="H551" s="324">
        <v>551</v>
      </c>
    </row>
    <row r="552" spans="1:8" ht="29.45" customHeight="1" x14ac:dyDescent="0.25">
      <c r="A552" s="401" t="str">
        <f>'02 LISTA CONTROLLO E RAPPORTO'!A551</f>
        <v/>
      </c>
      <c r="B552" s="226"/>
      <c r="C552" s="829" t="str">
        <f>'02 LISTA CONTROLLO E RAPPORTO'!C551</f>
        <v>Il VA fuori uso deve essere riparato da una ditta specializzata (detentrice dell’omologazione) o sostituito se non è più possibile ripararlo.</v>
      </c>
      <c r="D552" s="830"/>
      <c r="E552" s="830"/>
      <c r="F552" s="830"/>
      <c r="G552" s="831"/>
      <c r="H552" s="324">
        <v>552</v>
      </c>
    </row>
    <row r="553" spans="1:8" ht="29.45" customHeight="1" x14ac:dyDescent="0.25">
      <c r="A553" s="403" t="str">
        <f>'02 LISTA CONTROLLO E RAPPORTO'!A552</f>
        <v/>
      </c>
      <c r="B553" s="222"/>
      <c r="C553" s="829" t="str">
        <f>'02 LISTA CONTROLLO E RAPPORTO'!C552</f>
        <v>Se un VA non funziona, la costruzione di protezione non è pronta all’esercizio. La procedura da seguire deve essere concordata con l’ente cantonale responsabile delle costruzioni di protezione.</v>
      </c>
      <c r="D553" s="830"/>
      <c r="E553" s="830"/>
      <c r="F553" s="830"/>
      <c r="G553" s="831"/>
      <c r="H553" s="324">
        <v>553</v>
      </c>
    </row>
    <row r="554" spans="1:8" ht="29.45" customHeight="1" x14ac:dyDescent="0.25">
      <c r="A554" s="439" t="str">
        <f>'02 LISTA CONTROLLO E RAPPORTO'!A553</f>
        <v/>
      </c>
      <c r="B554" s="61">
        <v>3303.19</v>
      </c>
      <c r="C554" s="12" t="str">
        <f>'02 LISTA CONTROLLO E RAPPORTO'!C553</f>
        <v>Descrizione del difetto: il senso di rotazione dell’apparecchio non corrisponde alla marcatura.</v>
      </c>
      <c r="D554" s="440" t="s">
        <v>2073</v>
      </c>
      <c r="E554" s="346" t="s">
        <v>2072</v>
      </c>
      <c r="F554" s="346"/>
      <c r="G554" s="347"/>
      <c r="H554" s="324">
        <v>554</v>
      </c>
    </row>
    <row r="555" spans="1:8" ht="15" customHeight="1" x14ac:dyDescent="0.25">
      <c r="A555" s="399" t="str">
        <f>'02 LISTA CONTROLLO E RAPPORTO'!A554</f>
        <v/>
      </c>
      <c r="B555" s="400"/>
      <c r="C555" s="829" t="str">
        <f>'02 LISTA CONTROLLO E RAPPORTO'!C554</f>
        <v>Questo deve essere corretto da un professionista.</v>
      </c>
      <c r="D555" s="830"/>
      <c r="E555" s="830"/>
      <c r="F555" s="830"/>
      <c r="G555" s="831"/>
      <c r="H555" s="324">
        <v>555</v>
      </c>
    </row>
    <row r="556" spans="1:8" ht="15" customHeight="1" x14ac:dyDescent="0.25">
      <c r="A556" s="439" t="str">
        <f>'02 LISTA CONTROLLO E RAPPORTO'!A555</f>
        <v/>
      </c>
      <c r="B556" s="61">
        <v>3303.2</v>
      </c>
      <c r="C556" s="12" t="str">
        <f>'02 LISTA CONTROLLO E RAPPORTO'!C555</f>
        <v>Descrizione del difetto: il motore è rumoroso.</v>
      </c>
      <c r="D556" s="440" t="s">
        <v>2073</v>
      </c>
      <c r="E556" s="346" t="s">
        <v>2072</v>
      </c>
      <c r="F556" s="346"/>
      <c r="G556" s="347"/>
      <c r="H556" s="324">
        <v>556</v>
      </c>
    </row>
    <row r="557" spans="1:8" ht="16.350000000000001" customHeight="1" x14ac:dyDescent="0.25">
      <c r="A557" s="399" t="str">
        <f>'02 LISTA CONTROLLO E RAPPORTO'!A556</f>
        <v/>
      </c>
      <c r="B557" s="400"/>
      <c r="C557" s="829" t="str">
        <f>'02 LISTA CONTROLLO E RAPPORTO'!C556</f>
        <v>L’apparecchio deve essere controllato dal fabbricante o da una ditta specializzata (ossia dal titolare dell’omologazione).</v>
      </c>
      <c r="D557" s="830"/>
      <c r="E557" s="830"/>
      <c r="F557" s="830"/>
      <c r="G557" s="831"/>
      <c r="H557" s="324">
        <v>557</v>
      </c>
    </row>
    <row r="558" spans="1:8" ht="29.45" customHeight="1" x14ac:dyDescent="0.25">
      <c r="A558" s="441" t="str">
        <f>'02 LISTA CONTROLLO E RAPPORTO'!A557</f>
        <v/>
      </c>
      <c r="B558" s="194">
        <v>3303.21</v>
      </c>
      <c r="C558" s="60" t="str">
        <f>'02 LISTA CONTROLLO E RAPPORTO'!C557</f>
        <v xml:space="preserve">Descrizione del difetto: non è possibile eseguire il controllo del funzionamento d’emergenza. </v>
      </c>
      <c r="D558" s="442" t="s">
        <v>2074</v>
      </c>
      <c r="E558" s="342" t="s">
        <v>2072</v>
      </c>
      <c r="F558" s="342"/>
      <c r="G558" s="343"/>
      <c r="H558" s="324">
        <v>558</v>
      </c>
    </row>
    <row r="559" spans="1:8" ht="29.45" customHeight="1" x14ac:dyDescent="0.25">
      <c r="A559" s="399" t="str">
        <f>'02 LISTA CONTROLLO E RAPPORTO'!A558</f>
        <v/>
      </c>
      <c r="B559" s="400"/>
      <c r="C559" s="829"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9" s="830"/>
      <c r="E559" s="830"/>
      <c r="F559" s="830"/>
      <c r="G559" s="831"/>
      <c r="H559" s="324">
        <v>559</v>
      </c>
    </row>
    <row r="560" spans="1:8" ht="29.45" customHeight="1" x14ac:dyDescent="0.25">
      <c r="A560" s="441" t="str">
        <f>'02 LISTA CONTROLLO E RAPPORTO'!A559</f>
        <v/>
      </c>
      <c r="B560" s="194">
        <v>3303.22</v>
      </c>
      <c r="C560" s="60" t="str">
        <f>'02 LISTA CONTROLLO E RAPPORTO'!C559</f>
        <v>Descrizione del difetto: nel funzionamento con filtro e nel funzionamento d’emergenza non è possibile raggiungere la sovrappressione minima di 50 Pa.</v>
      </c>
      <c r="D560" s="442" t="s">
        <v>2074</v>
      </c>
      <c r="E560" s="342" t="s">
        <v>2072</v>
      </c>
      <c r="F560" s="342"/>
      <c r="G560" s="343"/>
      <c r="H560" s="324">
        <v>560</v>
      </c>
    </row>
    <row r="561" spans="1:8" ht="29.45" customHeight="1" x14ac:dyDescent="0.25">
      <c r="A561" s="401" t="str">
        <f>'02 LISTA CONTROLLO E RAPPORTO'!A560</f>
        <v/>
      </c>
      <c r="B561" s="226"/>
      <c r="C561" s="829" t="str">
        <f>'02 LISTA CONTROLLO E RAPPORTO'!C560</f>
        <v>In presenza di un difetto, si deve incaricare una ditta specializzata di controllare la ventilazione della costruzione di protezione e di ripararla se necessario.</v>
      </c>
      <c r="D561" s="830"/>
      <c r="E561" s="830"/>
      <c r="F561" s="830"/>
      <c r="G561" s="831"/>
      <c r="H561" s="324">
        <v>561</v>
      </c>
    </row>
    <row r="562" spans="1:8" ht="45" customHeight="1" x14ac:dyDescent="0.25">
      <c r="A562" s="403" t="str">
        <f>'02 LISTA CONTROLLO E RAPPORTO'!A561</f>
        <v/>
      </c>
      <c r="B562" s="222"/>
      <c r="C562" s="829"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2" s="830"/>
      <c r="E562" s="830"/>
      <c r="F562" s="830"/>
      <c r="G562" s="831"/>
      <c r="H562" s="324">
        <v>562</v>
      </c>
    </row>
    <row r="563" spans="1:8" ht="29.45" customHeight="1" x14ac:dyDescent="0.25">
      <c r="A563" s="406" t="str">
        <f>'02 LISTA CONTROLLO E RAPPORTO'!A562</f>
        <v/>
      </c>
      <c r="B563" s="187">
        <v>3303.23</v>
      </c>
      <c r="C563" s="58" t="str">
        <f>'02 LISTA CONTROLLO E RAPPORTO'!C562</f>
        <v>Descrizione del difetto: nel funzionamento senza filtro viene superata la sovrappressione massima di 250 Pa.</v>
      </c>
      <c r="D563" s="407" t="s">
        <v>0</v>
      </c>
      <c r="E563" s="340" t="s">
        <v>2072</v>
      </c>
      <c r="F563" s="340"/>
      <c r="G563" s="341"/>
      <c r="H563" s="324">
        <v>563</v>
      </c>
    </row>
    <row r="564" spans="1:8" ht="30" customHeight="1" x14ac:dyDescent="0.25">
      <c r="A564" s="399" t="str">
        <f>'02 LISTA CONTROLLO E RAPPORTO'!A563</f>
        <v/>
      </c>
      <c r="B564" s="400"/>
      <c r="C564" s="829" t="str">
        <f>'02 LISTA CONTROLLO E RAPPORTO'!C563</f>
        <v>D’intesa con l’ente cantonale responsabile delle costruzioni di protezione si deve incaricare una ditta specializzata di controllare la ventilazione della costruzione di protezione e di ripararla se necessario.</v>
      </c>
      <c r="D564" s="830"/>
      <c r="E564" s="830"/>
      <c r="F564" s="830"/>
      <c r="G564" s="831"/>
      <c r="H564" s="324">
        <v>564</v>
      </c>
    </row>
    <row r="565" spans="1:8" ht="29.45" customHeight="1" x14ac:dyDescent="0.25">
      <c r="A565" s="406" t="str">
        <f>'02 LISTA CONTROLLO E RAPPORTO'!A564</f>
        <v/>
      </c>
      <c r="B565" s="187">
        <v>3303.24</v>
      </c>
      <c r="C565" s="58" t="str">
        <f>'02 LISTA CONTROLLO E RAPPORTO'!C564</f>
        <v>Descrizione del difetto: l’illuminazione d’emergenza sul VA non funziona o manca.</v>
      </c>
      <c r="D565" s="407" t="s">
        <v>0</v>
      </c>
      <c r="E565" s="340" t="s">
        <v>2072</v>
      </c>
      <c r="F565" s="340"/>
      <c r="G565" s="341"/>
      <c r="H565" s="324">
        <v>565</v>
      </c>
    </row>
    <row r="566" spans="1:8" x14ac:dyDescent="0.25">
      <c r="A566" s="399" t="str">
        <f>'02 LISTA CONTROLLO E RAPPORTO'!A565</f>
        <v/>
      </c>
      <c r="B566" s="400"/>
      <c r="C566" s="829" t="str">
        <f>'02 LISTA CONTROLLO E RAPPORTO'!C565</f>
        <v>Questo difetto deve essere eliminato dal fabbricante o da una ditta specializzata.</v>
      </c>
      <c r="D566" s="830"/>
      <c r="E566" s="830"/>
      <c r="F566" s="830"/>
      <c r="G566" s="831"/>
      <c r="H566" s="324">
        <v>566</v>
      </c>
    </row>
    <row r="567" spans="1:8" ht="43.7" customHeight="1" x14ac:dyDescent="0.25">
      <c r="A567" s="414" t="str">
        <f>'02 LISTA CONTROLLO E RAPPORTO'!A566</f>
        <v/>
      </c>
      <c r="B567" s="195">
        <v>3303.25</v>
      </c>
      <c r="C567" s="75" t="str">
        <f>'02 LISTA CONTROLLO E RAPPORTO'!C566</f>
        <v>Descrizione del difetto: il VA non è allacciato ’alla rete elettrica tramite cavo, spina e presa o tramite allacciamento diretto (in caso di protezione dagli impulsi elettromagnetici [protezione EMP]).</v>
      </c>
      <c r="D567" s="415" t="s">
        <v>1</v>
      </c>
      <c r="E567" s="344" t="s">
        <v>2072</v>
      </c>
      <c r="F567" s="344"/>
      <c r="G567" s="345"/>
      <c r="H567" s="324">
        <v>567</v>
      </c>
    </row>
    <row r="568" spans="1:8" ht="28.35" customHeight="1" x14ac:dyDescent="0.25">
      <c r="A568" s="399" t="str">
        <f>'02 LISTA CONTROLLO E RAPPORTO'!A567</f>
        <v/>
      </c>
      <c r="B568" s="400"/>
      <c r="C568" s="829" t="str">
        <f>'02 LISTA CONTROLLO E RAPPORTO'!C567</f>
        <v>Si deve incaricare una ditta specializzata di smontare la spina e allacciare il VA direttamente alla distribuzione EMP.</v>
      </c>
      <c r="D568" s="830"/>
      <c r="E568" s="830"/>
      <c r="F568" s="830"/>
      <c r="G568" s="831"/>
      <c r="H568" s="324">
        <v>568</v>
      </c>
    </row>
    <row r="569" spans="1:8" ht="15" customHeight="1" x14ac:dyDescent="0.25">
      <c r="A569" s="406" t="str">
        <f>'02 LISTA CONTROLLO E RAPPORTO'!A568</f>
        <v/>
      </c>
      <c r="B569" s="187">
        <v>3303.26</v>
      </c>
      <c r="C569" s="58" t="str">
        <f>'02 LISTA CONTROLLO E RAPPORTO'!C568</f>
        <v>Descrizione del difetto: il riscaldatore d’aria elettrico non funziona.</v>
      </c>
      <c r="D569" s="407" t="s">
        <v>0</v>
      </c>
      <c r="E569" s="340" t="s">
        <v>2072</v>
      </c>
      <c r="F569" s="340"/>
      <c r="G569" s="341"/>
      <c r="H569" s="324">
        <v>569</v>
      </c>
    </row>
    <row r="570" spans="1:8" ht="15.6" customHeight="1" x14ac:dyDescent="0.25">
      <c r="A570" s="399" t="str">
        <f>'02 LISTA CONTROLLO E RAPPORTO'!A569</f>
        <v/>
      </c>
      <c r="B570" s="400"/>
      <c r="C570" s="829" t="str">
        <f>'02 LISTA CONTROLLO E RAPPORTO'!C569</f>
        <v>Il riscaldatore d’aria elettrico deve essere riparato da un professionista o sostituito dal fornitore (titolare dell’omologazione).</v>
      </c>
      <c r="D570" s="830"/>
      <c r="E570" s="830"/>
      <c r="F570" s="830"/>
      <c r="G570" s="831"/>
      <c r="H570" s="324">
        <v>570</v>
      </c>
    </row>
    <row r="571" spans="1:8" ht="43.7" customHeight="1" x14ac:dyDescent="0.25">
      <c r="A571" s="414" t="str">
        <f>'02 LISTA CONTROLLO E RAPPORTO'!A570</f>
        <v/>
      </c>
      <c r="B571" s="195">
        <v>3303.27</v>
      </c>
      <c r="C571" s="75" t="str">
        <f>'02 LISTA CONTROLLO E RAPPORTO'!C570</f>
        <v>Descrizione del difetto: il riscaldatore d’aria elettrico non è collegato all’apparecchio di ventilazione tramite interblocco (*in rifugi di ospedali, case per anziani, case di cura e istituti realizzati dopo il 2012).</v>
      </c>
      <c r="D571" s="415" t="s">
        <v>1</v>
      </c>
      <c r="E571" s="344" t="s">
        <v>2072</v>
      </c>
      <c r="F571" s="344"/>
      <c r="G571" s="345"/>
      <c r="H571" s="324">
        <v>571</v>
      </c>
    </row>
    <row r="572" spans="1:8" ht="43.7" customHeight="1" thickBot="1" x14ac:dyDescent="0.3">
      <c r="A572" s="399" t="str">
        <f>'02 LISTA CONTROLLO E RAPPORTO'!A571</f>
        <v/>
      </c>
      <c r="B572" s="400"/>
      <c r="C572" s="821"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2" s="822"/>
      <c r="E572" s="822"/>
      <c r="F572" s="822"/>
      <c r="G572" s="823"/>
      <c r="H572" s="324">
        <v>572</v>
      </c>
    </row>
    <row r="573" spans="1:8" ht="15" customHeight="1" thickBot="1" x14ac:dyDescent="0.3">
      <c r="A573" s="395" t="str">
        <f>'02 LISTA CONTROLLO E RAPPORTO'!A572</f>
        <v/>
      </c>
      <c r="B573" s="203">
        <v>3304</v>
      </c>
      <c r="C573" s="144" t="str">
        <f>'02 LISTA CONTROLLO E RAPPORTO'!C572</f>
        <v>Apparecchio di ventilazione centrale (VA 1200-9000)</v>
      </c>
      <c r="D573" s="396"/>
      <c r="E573" s="826"/>
      <c r="F573" s="827"/>
      <c r="G573" s="828"/>
      <c r="H573" s="324">
        <v>573</v>
      </c>
    </row>
    <row r="574" spans="1:8" ht="30" x14ac:dyDescent="0.25">
      <c r="A574" s="397" t="str">
        <f>'02 LISTA CONTROLLO E RAPPORTO'!A573</f>
        <v/>
      </c>
      <c r="B574" s="189">
        <v>3304.01</v>
      </c>
      <c r="C574" s="68" t="str">
        <f>'02 LISTA CONTROLLO E RAPPORTO'!C573</f>
        <v>Descrizione del difetto: il VA non dispone di un’omologazione UFPP (BZS) valida.</v>
      </c>
      <c r="D574" s="398" t="s">
        <v>2073</v>
      </c>
      <c r="E574" s="346" t="s">
        <v>2072</v>
      </c>
      <c r="F574" s="346"/>
      <c r="G574" s="347"/>
      <c r="H574" s="324">
        <v>574</v>
      </c>
    </row>
    <row r="575" spans="1:8" ht="30" customHeight="1" x14ac:dyDescent="0.25">
      <c r="A575" s="399" t="str">
        <f>'02 LISTA CONTROLLO E RAPPORTO'!A574</f>
        <v/>
      </c>
      <c r="B575" s="400"/>
      <c r="C575" s="829" t="str">
        <f>'02 LISTA CONTROLLO E RAPPORTO'!C574</f>
        <v>I VA non più ammessi devono essere sostituiti. La procedura da seguire deve essere concordata con l’ente cantonale responsabile delle costruzioni di protezione.</v>
      </c>
      <c r="D575" s="830"/>
      <c r="E575" s="830"/>
      <c r="F575" s="830"/>
      <c r="G575" s="831"/>
      <c r="H575" s="324">
        <v>575</v>
      </c>
    </row>
    <row r="576" spans="1:8" ht="15" customHeight="1" x14ac:dyDescent="0.25">
      <c r="A576" s="441" t="str">
        <f>'02 LISTA CONTROLLO E RAPPORTO'!A575</f>
        <v/>
      </c>
      <c r="B576" s="194">
        <v>3304.02</v>
      </c>
      <c r="C576" s="60" t="str">
        <f>'02 LISTA CONTROLLO E RAPPORTO'!C575</f>
        <v>Descrizione del difetto: il VA non funziona.</v>
      </c>
      <c r="D576" s="442" t="s">
        <v>2074</v>
      </c>
      <c r="E576" s="342" t="s">
        <v>2072</v>
      </c>
      <c r="F576" s="342"/>
      <c r="G576" s="343"/>
      <c r="H576" s="324">
        <v>576</v>
      </c>
    </row>
    <row r="577" spans="1:8" ht="29.45" customHeight="1" x14ac:dyDescent="0.25">
      <c r="A577" s="401" t="str">
        <f>'02 LISTA CONTROLLO E RAPPORTO'!A576</f>
        <v/>
      </c>
      <c r="B577" s="226"/>
      <c r="C577" s="829" t="str">
        <f>'02 LISTA CONTROLLO E RAPPORTO'!C576</f>
        <v>Si deve incaricare una ditta specializzata (titolare dell’omologazione) di riparalo o di sostituirlo se non è più possibile ripararlo.</v>
      </c>
      <c r="D577" s="830"/>
      <c r="E577" s="830"/>
      <c r="F577" s="830"/>
      <c r="G577" s="831"/>
      <c r="H577" s="324">
        <v>577</v>
      </c>
    </row>
    <row r="578" spans="1:8" ht="28.35" customHeight="1" x14ac:dyDescent="0.25">
      <c r="A578" s="403" t="str">
        <f>'02 LISTA CONTROLLO E RAPPORTO'!A577</f>
        <v/>
      </c>
      <c r="B578" s="222"/>
      <c r="C578" s="829" t="str">
        <f>'02 LISTA CONTROLLO E RAPPORTO'!C577</f>
        <v>Se il VA non funziona, la costruzione di protezione non è pronta all’esercizio. La procedura da seguire deve essere concordata con l’ente cantonale responsabile delle costruzioni di protezione.</v>
      </c>
      <c r="D578" s="830"/>
      <c r="E578" s="830"/>
      <c r="F578" s="830"/>
      <c r="G578" s="831"/>
      <c r="H578" s="324">
        <v>578</v>
      </c>
    </row>
    <row r="579" spans="1:8" ht="15" customHeight="1" x14ac:dyDescent="0.25">
      <c r="A579" s="439" t="str">
        <f>'02 LISTA CONTROLLO E RAPPORTO'!A578</f>
        <v/>
      </c>
      <c r="B579" s="61">
        <v>3304.03</v>
      </c>
      <c r="C579" s="12" t="str">
        <f>'02 LISTA CONTROLLO E RAPPORTO'!C578</f>
        <v>Descrizione del difetto: il VA non dispone di un dispositivo di azionamento a mano.</v>
      </c>
      <c r="D579" s="440" t="s">
        <v>2073</v>
      </c>
      <c r="E579" s="346" t="s">
        <v>2072</v>
      </c>
      <c r="F579" s="346"/>
      <c r="G579" s="347"/>
      <c r="H579" s="324">
        <v>579</v>
      </c>
    </row>
    <row r="580" spans="1:8" ht="29.45" customHeight="1" x14ac:dyDescent="0.25">
      <c r="A580" s="399" t="str">
        <f>'02 LISTA CONTROLLO E RAPPORTO'!A579</f>
        <v/>
      </c>
      <c r="B580" s="400"/>
      <c r="C580" s="829" t="str">
        <f>'02 LISTA CONTROLLO E RAPPORTO'!C579</f>
        <v>Questo difetto (p. es. la mancanza di un fissaggio della manovella) deve essere eliminato in collaborazione con una ditta specializzata.</v>
      </c>
      <c r="D580" s="830"/>
      <c r="E580" s="830"/>
      <c r="F580" s="830"/>
      <c r="G580" s="831"/>
      <c r="H580" s="324">
        <v>580</v>
      </c>
    </row>
    <row r="581" spans="1:8" ht="15" customHeight="1" x14ac:dyDescent="0.25">
      <c r="A581" s="439" t="str">
        <f>'02 LISTA CONTROLLO E RAPPORTO'!A580</f>
        <v/>
      </c>
      <c r="B581" s="61">
        <v>3304.04</v>
      </c>
      <c r="C581" s="12" t="str">
        <f>'02 LISTA CONTROLLO E RAPPORTO'!C580</f>
        <v>Descrizione del difetto: il senso di rotazione del motore non è corretto.</v>
      </c>
      <c r="D581" s="440" t="s">
        <v>2073</v>
      </c>
      <c r="E581" s="346" t="s">
        <v>2072</v>
      </c>
      <c r="F581" s="346"/>
      <c r="G581" s="347"/>
      <c r="H581" s="324">
        <v>581</v>
      </c>
    </row>
    <row r="582" spans="1:8" ht="15" customHeight="1" x14ac:dyDescent="0.25">
      <c r="A582" s="399" t="str">
        <f>'02 LISTA CONTROLLO E RAPPORTO'!A581</f>
        <v/>
      </c>
      <c r="B582" s="400"/>
      <c r="C582" s="829" t="str">
        <f>'02 LISTA CONTROLLO E RAPPORTO'!C581</f>
        <v>Si deve incaricare un professionista di correggere il difetto.</v>
      </c>
      <c r="D582" s="830"/>
      <c r="E582" s="830"/>
      <c r="F582" s="830"/>
      <c r="G582" s="831"/>
      <c r="H582" s="324">
        <v>582</v>
      </c>
    </row>
    <row r="583" spans="1:8" ht="15" customHeight="1" x14ac:dyDescent="0.25">
      <c r="A583" s="441" t="str">
        <f>'02 LISTA CONTROLLO E RAPPORTO'!A582</f>
        <v/>
      </c>
      <c r="B583" s="194">
        <v>3304.05</v>
      </c>
      <c r="C583" s="60" t="str">
        <f>'02 LISTA CONTROLLO E RAPPORTO'!C582</f>
        <v>Descrizione del difetto: mancano le cinghie trapezoidali per tutti i tipi di funzionamento.</v>
      </c>
      <c r="D583" s="442" t="s">
        <v>2074</v>
      </c>
      <c r="E583" s="342" t="s">
        <v>2072</v>
      </c>
      <c r="F583" s="342"/>
      <c r="G583" s="343"/>
      <c r="H583" s="324">
        <v>583</v>
      </c>
    </row>
    <row r="584" spans="1:8" ht="15" customHeight="1" x14ac:dyDescent="0.25">
      <c r="A584" s="401" t="str">
        <f>'02 LISTA CONTROLLO E RAPPORTO'!A583</f>
        <v/>
      </c>
      <c r="B584" s="226"/>
      <c r="C584" s="829" t="str">
        <f>'02 LISTA CONTROLLO E RAPPORTO'!C583</f>
        <v>Si devono procurare le cinghie trapezoidali.</v>
      </c>
      <c r="D584" s="830"/>
      <c r="E584" s="830"/>
      <c r="F584" s="830"/>
      <c r="G584" s="831"/>
      <c r="H584" s="324">
        <v>584</v>
      </c>
    </row>
    <row r="585" spans="1:8" ht="30" customHeight="1" x14ac:dyDescent="0.25">
      <c r="A585" s="403" t="str">
        <f>'02 LISTA CONTROLLO E RAPPORTO'!A584</f>
        <v/>
      </c>
      <c r="B585" s="222"/>
      <c r="C585" s="829"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5" s="830"/>
      <c r="E585" s="830"/>
      <c r="F585" s="830"/>
      <c r="G585" s="831"/>
      <c r="H585" s="324">
        <v>585</v>
      </c>
    </row>
    <row r="586" spans="1:8" ht="29.45" customHeight="1" x14ac:dyDescent="0.25">
      <c r="A586" s="439" t="str">
        <f>'02 LISTA CONTROLLO E RAPPORTO'!A585</f>
        <v/>
      </c>
      <c r="B586" s="61">
        <v>3304.06</v>
      </c>
      <c r="C586" s="12" t="str">
        <f>'02 LISTA CONTROLLO E RAPPORTO'!C585</f>
        <v>Descrizione del difetto: mancano le cinghie trapezoidali di riserva per tutti i tipi di funzionamento.</v>
      </c>
      <c r="D586" s="440" t="s">
        <v>2073</v>
      </c>
      <c r="E586" s="346" t="s">
        <v>2072</v>
      </c>
      <c r="F586" s="346"/>
      <c r="G586" s="347"/>
      <c r="H586" s="324">
        <v>586</v>
      </c>
    </row>
    <row r="587" spans="1:8" ht="29.45" customHeight="1" x14ac:dyDescent="0.25">
      <c r="A587" s="399" t="str">
        <f>'02 LISTA CONTROLLO E RAPPORTO'!A586</f>
        <v/>
      </c>
      <c r="B587" s="400"/>
      <c r="C587" s="829" t="str">
        <f>'02 LISTA CONTROLLO E RAPPORTO'!C586</f>
        <v>Le cinghie di riserva mancanti devono essere procurate e contrassegnate. Per ogni cinghia trapezoidale deve essere disponibile una cinghia di riserva corrispondente debitamente contrassegnata.</v>
      </c>
      <c r="D587" s="830"/>
      <c r="E587" s="830"/>
      <c r="F587" s="830"/>
      <c r="G587" s="831"/>
      <c r="H587" s="324">
        <v>587</v>
      </c>
    </row>
    <row r="588" spans="1:8" ht="15" customHeight="1" x14ac:dyDescent="0.25">
      <c r="A588" s="406" t="str">
        <f>'02 LISTA CONTROLLO E RAPPORTO'!A587</f>
        <v/>
      </c>
      <c r="B588" s="187">
        <v>3304.07</v>
      </c>
      <c r="C588" s="58" t="str">
        <f>'02 LISTA CONTROLLO E RAPPORTO'!C587</f>
        <v>Descrizione del difetto: il materassino filtrante per il funzionamento con aria di ricircolo manca o non è pulito.</v>
      </c>
      <c r="D588" s="407" t="s">
        <v>0</v>
      </c>
      <c r="E588" s="340" t="s">
        <v>2072</v>
      </c>
      <c r="F588" s="340"/>
      <c r="G588" s="341"/>
      <c r="H588" s="324">
        <v>588</v>
      </c>
    </row>
    <row r="589" spans="1:8" ht="15" customHeight="1" x14ac:dyDescent="0.25">
      <c r="A589" s="399" t="str">
        <f>'02 LISTA CONTROLLO E RAPPORTO'!A588</f>
        <v/>
      </c>
      <c r="B589" s="400"/>
      <c r="C589" s="829" t="str">
        <f>'02 LISTA CONTROLLO E RAPPORTO'!C588</f>
        <v>Il materassino filtrante per il funzionamento con aria di ricircolo deve essere pulito o sostituito.</v>
      </c>
      <c r="D589" s="830"/>
      <c r="E589" s="830"/>
      <c r="F589" s="830"/>
      <c r="G589" s="831"/>
      <c r="H589" s="324">
        <v>589</v>
      </c>
    </row>
    <row r="590" spans="1:8" ht="15" customHeight="1" x14ac:dyDescent="0.25">
      <c r="A590" s="406" t="str">
        <f>'02 LISTA CONTROLLO E RAPPORTO'!A589</f>
        <v/>
      </c>
      <c r="B590" s="187">
        <v>3304.08</v>
      </c>
      <c r="C590" s="58" t="str">
        <f>'02 LISTA CONTROLLO E RAPPORTO'!C589</f>
        <v>Descrizione del difetto: manca il materassino filtrante di riserva per il funzionamento con aria di ricircolo.</v>
      </c>
      <c r="D590" s="407" t="s">
        <v>0</v>
      </c>
      <c r="E590" s="340" t="s">
        <v>2072</v>
      </c>
      <c r="F590" s="340"/>
      <c r="G590" s="341"/>
      <c r="H590" s="324">
        <v>590</v>
      </c>
    </row>
    <row r="591" spans="1:8" ht="15" customHeight="1" x14ac:dyDescent="0.25">
      <c r="A591" s="399" t="str">
        <f>'02 LISTA CONTROLLO E RAPPORTO'!A590</f>
        <v/>
      </c>
      <c r="B591" s="400"/>
      <c r="C591" s="829" t="str">
        <f>'02 LISTA CONTROLLO E RAPPORTO'!C590</f>
        <v>Il materassino filtrante di riserva per il funzionamento con aria di ricircolo deve essere procurato.</v>
      </c>
      <c r="D591" s="830"/>
      <c r="E591" s="830"/>
      <c r="F591" s="830"/>
      <c r="G591" s="831"/>
      <c r="H591" s="324">
        <v>591</v>
      </c>
    </row>
    <row r="592" spans="1:8" ht="15" customHeight="1" x14ac:dyDescent="0.25">
      <c r="A592" s="439" t="str">
        <f>'02 LISTA CONTROLLO E RAPPORTO'!A591</f>
        <v/>
      </c>
      <c r="B592" s="61">
        <v>3304.09</v>
      </c>
      <c r="C592" s="12" t="str">
        <f>'02 LISTA CONTROLLO E RAPPORTO'!C591</f>
        <v>Descrizione del difetto: le VSP non si aprono (durante il funzionamento in sovrappressione).</v>
      </c>
      <c r="D592" s="440" t="s">
        <v>2073</v>
      </c>
      <c r="E592" s="346" t="s">
        <v>2072</v>
      </c>
      <c r="F592" s="346"/>
      <c r="G592" s="347"/>
      <c r="H592" s="324">
        <v>592</v>
      </c>
    </row>
    <row r="593" spans="1:8" ht="31.35" customHeight="1" x14ac:dyDescent="0.25">
      <c r="A593" s="399" t="str">
        <f>'02 LISTA CONTROLLO E RAPPORTO'!A592</f>
        <v/>
      </c>
      <c r="B593" s="400"/>
      <c r="C593" s="829" t="str">
        <f>'02 LISTA CONTROLLO E RAPPORTO'!C592</f>
        <v>D’intesa con l’ente cantonale responsabile delle costruzioni di protezione, si deve incaricare una ditta specializzata di controllare la ventilazione della costruzione di protezione e di ripararla se necessario.</v>
      </c>
      <c r="D593" s="830"/>
      <c r="E593" s="830"/>
      <c r="F593" s="830"/>
      <c r="G593" s="831"/>
      <c r="H593" s="324">
        <v>593</v>
      </c>
    </row>
    <row r="594" spans="1:8" ht="29.45" customHeight="1" x14ac:dyDescent="0.25">
      <c r="A594" s="441" t="str">
        <f>'02 LISTA CONTROLLO E RAPPORTO'!A593</f>
        <v/>
      </c>
      <c r="B594" s="194">
        <v>3304.1</v>
      </c>
      <c r="C594" s="60" t="str">
        <f>'02 LISTA CONTROLLO E RAPPORTO'!C593</f>
        <v>Descrizione del difetto: nel funzionamento con filtro e nel funzionamento d’emergenza non viene raggiunta la sovrappressione minima di 50 Pa.</v>
      </c>
      <c r="D594" s="442" t="s">
        <v>2074</v>
      </c>
      <c r="E594" s="342" t="s">
        <v>2072</v>
      </c>
      <c r="F594" s="342"/>
      <c r="G594" s="343"/>
      <c r="H594" s="324">
        <v>594</v>
      </c>
    </row>
    <row r="595" spans="1:8" ht="29.45" customHeight="1" x14ac:dyDescent="0.25">
      <c r="A595" s="401" t="str">
        <f>'02 LISTA CONTROLLO E RAPPORTO'!A594</f>
        <v/>
      </c>
      <c r="B595" s="226"/>
      <c r="C595" s="829" t="str">
        <f>'02 LISTA CONTROLLO E RAPPORTO'!C594</f>
        <v>Si deve incaricare una ditta specializzata di controllare la ventilazione della costruzione di protezione e di ripararla se necessario.</v>
      </c>
      <c r="D595" s="830"/>
      <c r="E595" s="830"/>
      <c r="F595" s="830"/>
      <c r="G595" s="831"/>
      <c r="H595" s="324">
        <v>595</v>
      </c>
    </row>
    <row r="596" spans="1:8" ht="47.45" customHeight="1" x14ac:dyDescent="0.25">
      <c r="A596" s="403" t="str">
        <f>'02 LISTA CONTROLLO E RAPPORTO'!A595</f>
        <v/>
      </c>
      <c r="B596" s="222"/>
      <c r="C596" s="829"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6" s="830"/>
      <c r="E596" s="830"/>
      <c r="F596" s="830"/>
      <c r="G596" s="831"/>
      <c r="H596" s="324">
        <v>596</v>
      </c>
    </row>
    <row r="597" spans="1:8" ht="29.45" customHeight="1" x14ac:dyDescent="0.25">
      <c r="A597" s="406" t="str">
        <f>'02 LISTA CONTROLLO E RAPPORTO'!A596</f>
        <v/>
      </c>
      <c r="B597" s="187">
        <v>3304.11</v>
      </c>
      <c r="C597" s="58" t="str">
        <f>'02 LISTA CONTROLLO E RAPPORTO'!C596</f>
        <v>Descrizione del difetto: la sovrappressione massima di 250 Pa ammessa nel funzionamento senza filtri viene superata.</v>
      </c>
      <c r="D597" s="407" t="s">
        <v>0</v>
      </c>
      <c r="E597" s="340" t="s">
        <v>2072</v>
      </c>
      <c r="F597" s="340"/>
      <c r="G597" s="341"/>
      <c r="H597" s="324">
        <v>597</v>
      </c>
    </row>
    <row r="598" spans="1:8" ht="29.45" customHeight="1" x14ac:dyDescent="0.25">
      <c r="A598" s="399" t="str">
        <f>'02 LISTA CONTROLLO E RAPPORTO'!A597</f>
        <v/>
      </c>
      <c r="B598" s="400"/>
      <c r="C598" s="829" t="str">
        <f>'02 LISTA CONTROLLO E RAPPORTO'!C597</f>
        <v>D’intesa con l’ente cantonale responsabile delle costruzioni di protezione, si deve incaricare una ditta specializzata di controllare la ventilazione della costruzione di protezione e di ripararla se necessario.</v>
      </c>
      <c r="D598" s="830"/>
      <c r="E598" s="830"/>
      <c r="F598" s="830"/>
      <c r="G598" s="831"/>
      <c r="H598" s="324">
        <v>598</v>
      </c>
    </row>
    <row r="599" spans="1:8" ht="29.45" customHeight="1" x14ac:dyDescent="0.25">
      <c r="A599" s="441" t="str">
        <f>'02 LISTA CONTROLLO E RAPPORTO'!A598</f>
        <v/>
      </c>
      <c r="B599" s="194">
        <v>3304.12</v>
      </c>
      <c r="C599" s="60" t="str">
        <f>'02 LISTA CONTROLLO E RAPPORTO'!C598</f>
        <v>Descrizione del difetto: non è possibile eseguire il controllo del funzionamento d’emergenza.</v>
      </c>
      <c r="D599" s="442" t="s">
        <v>2074</v>
      </c>
      <c r="E599" s="342" t="s">
        <v>2072</v>
      </c>
      <c r="F599" s="342"/>
      <c r="G599" s="343"/>
      <c r="H599" s="324">
        <v>599</v>
      </c>
    </row>
    <row r="600" spans="1:8" ht="29.45" customHeight="1" x14ac:dyDescent="0.25">
      <c r="A600" s="399" t="str">
        <f>'02 LISTA CONTROLLO E RAPPORTO'!A599</f>
        <v/>
      </c>
      <c r="B600" s="400"/>
      <c r="C600" s="829"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00" s="830"/>
      <c r="E600" s="830"/>
      <c r="F600" s="830"/>
      <c r="G600" s="831"/>
      <c r="H600" s="324">
        <v>600</v>
      </c>
    </row>
    <row r="601" spans="1:8" ht="29.45" customHeight="1" x14ac:dyDescent="0.25">
      <c r="A601" s="439" t="str">
        <f>'02 LISTA CONTROLLO E RAPPORTO'!A600</f>
        <v/>
      </c>
      <c r="B601" s="61">
        <v>3304.13</v>
      </c>
      <c r="C601" s="12" t="str">
        <f>'02 LISTA CONTROLLO E RAPPORTO'!C600</f>
        <v>Descrizione del difetto: manca un dispositivo di protezione antigelo dell’elemento riscaldante elettrico (se esistente).</v>
      </c>
      <c r="D601" s="440" t="s">
        <v>2073</v>
      </c>
      <c r="E601" s="346" t="s">
        <v>2072</v>
      </c>
      <c r="F601" s="346"/>
      <c r="G601" s="347"/>
      <c r="H601" s="324">
        <v>601</v>
      </c>
    </row>
    <row r="602" spans="1:8" ht="29.45" customHeight="1" x14ac:dyDescent="0.25">
      <c r="A602" s="401" t="str">
        <f>'02 LISTA CONTROLLO E RAPPORTO'!A601</f>
        <v/>
      </c>
      <c r="B602" s="226"/>
      <c r="C602" s="829" t="str">
        <f>'02 LISTA CONTROLLO E RAPPORTO'!C601</f>
        <v xml:space="preserve">Per evitare che in caso di basse temperature esterne l’acqua geli nel riscaldatore d’aria, il ventilatore d’immissione del VA viene disinserito da un dispositivo di protezione antigelo. </v>
      </c>
      <c r="D602" s="830"/>
      <c r="E602" s="830"/>
      <c r="F602" s="830"/>
      <c r="G602" s="831"/>
      <c r="H602" s="324">
        <v>602</v>
      </c>
    </row>
    <row r="603" spans="1:8" ht="15.6" customHeight="1" x14ac:dyDescent="0.25">
      <c r="A603" s="402" t="str">
        <f>'02 LISTA CONTROLLO E RAPPORTO'!A602</f>
        <v/>
      </c>
      <c r="B603" s="219"/>
      <c r="C603" s="829" t="str">
        <f>'02 LISTA CONTROLLO E RAPPORTO'!C602</f>
        <v>Si deve incaricare una ditta specializzata di installare un comando del dispositivo di protezione antigelo secondo le ITO 1977, pag. 3.4-10.</v>
      </c>
      <c r="D603" s="830"/>
      <c r="E603" s="830"/>
      <c r="F603" s="830"/>
      <c r="G603" s="831"/>
      <c r="H603" s="324">
        <v>603</v>
      </c>
    </row>
    <row r="604" spans="1:8" ht="30" customHeight="1" x14ac:dyDescent="0.25">
      <c r="A604" s="403" t="str">
        <f>'02 LISTA CONTROLLO E RAPPORTO'!A603</f>
        <v/>
      </c>
      <c r="B604" s="222"/>
      <c r="C604" s="829" t="str">
        <f>'02 LISTA CONTROLLO E RAPPORTO'!C603</f>
        <v>A tal fine si deve elaborare un progetto di rimodernamento in collaborazione con l’ente cantonale responsabile delle costruzioni di protezione da inoltrare per approvazione all’UFPP per la via di servizio.</v>
      </c>
      <c r="D604" s="830"/>
      <c r="E604" s="830"/>
      <c r="F604" s="830"/>
      <c r="G604" s="831"/>
      <c r="H604" s="324">
        <v>604</v>
      </c>
    </row>
    <row r="605" spans="1:8" ht="15" customHeight="1" x14ac:dyDescent="0.25">
      <c r="A605" s="439" t="str">
        <f>'02 LISTA CONTROLLO E RAPPORTO'!A604</f>
        <v/>
      </c>
      <c r="B605" s="61">
        <v>3304.14</v>
      </c>
      <c r="C605" s="12" t="str">
        <f>'02 LISTA CONTROLLO E RAPPORTO'!C604</f>
        <v>Descrizione del difetto: il comando della protezione antigelo non funziona.</v>
      </c>
      <c r="D605" s="440" t="s">
        <v>2073</v>
      </c>
      <c r="E605" s="346" t="s">
        <v>2072</v>
      </c>
      <c r="F605" s="346"/>
      <c r="G605" s="347"/>
      <c r="H605" s="324">
        <v>605</v>
      </c>
    </row>
    <row r="606" spans="1:8" ht="42.6" customHeight="1" x14ac:dyDescent="0.25">
      <c r="A606" s="399" t="str">
        <f>'02 LISTA CONTROLLO E RAPPORTO'!A605</f>
        <v/>
      </c>
      <c r="B606" s="400"/>
      <c r="C606" s="829"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6" s="830"/>
      <c r="E606" s="830"/>
      <c r="F606" s="830"/>
      <c r="G606" s="831"/>
      <c r="H606" s="324">
        <v>606</v>
      </c>
    </row>
    <row r="607" spans="1:8" ht="29.45" customHeight="1" x14ac:dyDescent="0.25">
      <c r="A607" s="406" t="str">
        <f>'02 LISTA CONTROLLO E RAPPORTO'!A606</f>
        <v/>
      </c>
      <c r="B607" s="187">
        <v>3304.15</v>
      </c>
      <c r="C607" s="58" t="str">
        <f>'02 LISTA CONTROLLO E RAPPORTO'!C606</f>
        <v>Descrizione del difetto: il riscaldamento d’emergenza (secondo elemento riscaldante elettrico) non funziona.</v>
      </c>
      <c r="D607" s="407" t="s">
        <v>0</v>
      </c>
      <c r="E607" s="340" t="s">
        <v>2072</v>
      </c>
      <c r="F607" s="340"/>
      <c r="G607" s="341"/>
      <c r="H607" s="324">
        <v>607</v>
      </c>
    </row>
    <row r="608" spans="1:8" x14ac:dyDescent="0.25">
      <c r="A608" s="399" t="str">
        <f>'02 LISTA CONTROLLO E RAPPORTO'!A607</f>
        <v/>
      </c>
      <c r="B608" s="400"/>
      <c r="C608" s="829" t="str">
        <f>'02 LISTA CONTROLLO E RAPPORTO'!C607</f>
        <v>Si deve incaricare una ditta specializzata di ripararlo.</v>
      </c>
      <c r="D608" s="830"/>
      <c r="E608" s="830"/>
      <c r="F608" s="830"/>
      <c r="G608" s="831"/>
      <c r="H608" s="324">
        <v>608</v>
      </c>
    </row>
    <row r="609" spans="1:8" ht="29.45" customHeight="1" x14ac:dyDescent="0.25">
      <c r="A609" s="406" t="str">
        <f>'02 LISTA CONTROLLO E RAPPORTO'!A608</f>
        <v/>
      </c>
      <c r="B609" s="187">
        <v>3304.16</v>
      </c>
      <c r="C609" s="58" t="str">
        <f>'02 LISTA CONTROLLO E RAPPORTO'!C608</f>
        <v>Descrizione del difetto: il riscaldamento d’emergenza (calore residuo del motore diesel del gruppo elettrogeno d’emergenza) non funziona.</v>
      </c>
      <c r="D609" s="407" t="s">
        <v>0</v>
      </c>
      <c r="E609" s="340" t="s">
        <v>2072</v>
      </c>
      <c r="F609" s="340"/>
      <c r="G609" s="341"/>
      <c r="H609" s="324">
        <v>609</v>
      </c>
    </row>
    <row r="610" spans="1:8" x14ac:dyDescent="0.25">
      <c r="A610" s="399" t="str">
        <f>'02 LISTA CONTROLLO E RAPPORTO'!A609</f>
        <v/>
      </c>
      <c r="B610" s="400"/>
      <c r="C610" s="829" t="str">
        <f>'02 LISTA CONTROLLO E RAPPORTO'!C609</f>
        <v>Si deve incaricare una ditta specializzata di ripararlo.</v>
      </c>
      <c r="D610" s="830"/>
      <c r="E610" s="830"/>
      <c r="F610" s="830"/>
      <c r="G610" s="831"/>
      <c r="H610" s="324">
        <v>610</v>
      </c>
    </row>
    <row r="611" spans="1:8" ht="29.45" customHeight="1" x14ac:dyDescent="0.25">
      <c r="A611" s="406" t="str">
        <f>'02 LISTA CONTROLLO E RAPPORTO'!A610</f>
        <v/>
      </c>
      <c r="B611" s="187">
        <v>3304.17</v>
      </c>
      <c r="C611" s="58" t="str">
        <f>'02 LISTA CONTROLLO E RAPPORTO'!C610</f>
        <v>Descrizione del difetto: il riscaldamento per l’utilizzo del riscaldamento normale in tempo di pace con acqua calda pompata (ACP) non funziona.</v>
      </c>
      <c r="D611" s="407" t="s">
        <v>0</v>
      </c>
      <c r="E611" s="340" t="s">
        <v>2072</v>
      </c>
      <c r="F611" s="340"/>
      <c r="G611" s="341"/>
      <c r="H611" s="324">
        <v>611</v>
      </c>
    </row>
    <row r="612" spans="1:8" x14ac:dyDescent="0.25">
      <c r="A612" s="401" t="str">
        <f>'02 LISTA CONTROLLO E RAPPORTO'!A611</f>
        <v/>
      </c>
      <c r="B612" s="226"/>
      <c r="C612" s="829" t="str">
        <f>'02 LISTA CONTROLLO E RAPPORTO'!C611</f>
        <v>Si deve incaricare una ditta specializzata di ripararlo.</v>
      </c>
      <c r="D612" s="830"/>
      <c r="E612" s="830"/>
      <c r="F612" s="830"/>
      <c r="G612" s="831"/>
      <c r="H612" s="324">
        <v>612</v>
      </c>
    </row>
    <row r="613" spans="1:8" x14ac:dyDescent="0.25">
      <c r="A613" s="403" t="str">
        <f>'02 LISTA CONTROLLO E RAPPORTO'!A612</f>
        <v/>
      </c>
      <c r="B613" s="222"/>
      <c r="C613" s="829" t="str">
        <f>'02 LISTA CONTROLLO E RAPPORTO'!C612</f>
        <v>In presenza di un difetto ci si deve accordare con l’ente cantonale responsabile delle costruzioni di protezione su come procedere.</v>
      </c>
      <c r="D613" s="830"/>
      <c r="E613" s="830"/>
      <c r="F613" s="830"/>
      <c r="G613" s="831"/>
      <c r="H613" s="324">
        <v>613</v>
      </c>
    </row>
    <row r="614" spans="1:8" ht="29.45" customHeight="1" x14ac:dyDescent="0.25">
      <c r="A614" s="439" t="str">
        <f>'02 LISTA CONTROLLO E RAPPORTO'!A613</f>
        <v/>
      </c>
      <c r="B614" s="61">
        <v>3304.18</v>
      </c>
      <c r="C614" s="12" t="str">
        <f>'02 LISTA CONTROLLO E RAPPORTO'!C613</f>
        <v>Descrizione del difetto: appena prima dell’entrata nella costruzione di protezione manca la possibilità di chiudere la condotta di alimentazione del riscaldamento ACP.</v>
      </c>
      <c r="D614" s="440" t="s">
        <v>2073</v>
      </c>
      <c r="E614" s="346" t="s">
        <v>2072</v>
      </c>
      <c r="F614" s="346"/>
      <c r="G614" s="347"/>
      <c r="H614" s="324">
        <v>614</v>
      </c>
    </row>
    <row r="615" spans="1:8" ht="15" customHeight="1" x14ac:dyDescent="0.25">
      <c r="A615" s="399" t="str">
        <f>'02 LISTA CONTROLLO E RAPPORTO'!A614</f>
        <v/>
      </c>
      <c r="B615" s="400"/>
      <c r="C615" s="829" t="str">
        <f>'02 LISTA CONTROLLO E RAPPORTO'!C614</f>
        <v>Si deve incaricare una ditta specializzata di installare un dispositivo di chiusura.</v>
      </c>
      <c r="D615" s="830"/>
      <c r="E615" s="830"/>
      <c r="F615" s="830"/>
      <c r="G615" s="831"/>
      <c r="H615" s="324">
        <v>615</v>
      </c>
    </row>
    <row r="616" spans="1:8" ht="29.45" customHeight="1" x14ac:dyDescent="0.25">
      <c r="A616" s="406" t="str">
        <f>'02 LISTA CONTROLLO E RAPPORTO'!A615</f>
        <v/>
      </c>
      <c r="B616" s="187">
        <v>3304.19</v>
      </c>
      <c r="C616" s="58" t="str">
        <f>'02 LISTA CONTROLLO E RAPPORTO'!C615</f>
        <v>Descrizione del difetto: è presente un dispositivo di raffreddamento non previsto per il gruppo elettrogeno d’emergenza.</v>
      </c>
      <c r="D616" s="407" t="s">
        <v>0</v>
      </c>
      <c r="E616" s="340" t="s">
        <v>2072</v>
      </c>
      <c r="F616" s="340"/>
      <c r="G616" s="341"/>
      <c r="H616" s="324">
        <v>616</v>
      </c>
    </row>
    <row r="617" spans="1:8" ht="75" customHeight="1" thickBot="1" x14ac:dyDescent="0.3">
      <c r="A617" s="399" t="str">
        <f>'02 LISTA CONTROLLO E RAPPORTO'!A616</f>
        <v/>
      </c>
      <c r="B617" s="400"/>
      <c r="C617" s="821"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7" s="822"/>
      <c r="E617" s="822"/>
      <c r="F617" s="822"/>
      <c r="G617" s="823"/>
      <c r="H617" s="324">
        <v>617</v>
      </c>
    </row>
    <row r="618" spans="1:8" ht="29.45" customHeight="1" thickBot="1" x14ac:dyDescent="0.3">
      <c r="A618" s="395" t="str">
        <f>'02 LISTA CONTROLLO E RAPPORTO'!A617</f>
        <v/>
      </c>
      <c r="B618" s="203">
        <v>3305</v>
      </c>
      <c r="C618" s="144" t="str">
        <f>'02 LISTA CONTROLLO E RAPPORTO'!C617</f>
        <v>Condotte dell’aria / Clappe ermetiche ai gas / Dischi ciechi / Collegamenti flessibili</v>
      </c>
      <c r="D618" s="396"/>
      <c r="E618" s="826"/>
      <c r="F618" s="827"/>
      <c r="G618" s="828"/>
      <c r="H618" s="324">
        <v>618</v>
      </c>
    </row>
    <row r="619" spans="1:8" ht="29.45" customHeight="1" x14ac:dyDescent="0.25">
      <c r="A619" s="397" t="str">
        <f>'02 LISTA CONTROLLO E RAPPORTO'!A618</f>
        <v/>
      </c>
      <c r="B619" s="189">
        <v>3305.01</v>
      </c>
      <c r="C619" s="68" t="str">
        <f>'02 LISTA CONTROLLO E RAPPORTO'!C618</f>
        <v>Descrizione del difetto: le condotte dell’aria fresca, dell’aria filtrata, dell’aria immessa e dell’aria espulsa sono incomplete o danneggiate.</v>
      </c>
      <c r="D619" s="398" t="s">
        <v>2073</v>
      </c>
      <c r="E619" s="346" t="s">
        <v>2072</v>
      </c>
      <c r="F619" s="346"/>
      <c r="G619" s="347"/>
      <c r="H619" s="324">
        <v>619</v>
      </c>
    </row>
    <row r="620" spans="1:8" x14ac:dyDescent="0.25">
      <c r="A620" s="399" t="str">
        <f>'02 LISTA CONTROLLO E RAPPORTO'!A619</f>
        <v/>
      </c>
      <c r="B620" s="400"/>
      <c r="C620" s="829" t="str">
        <f>'02 LISTA CONTROLLO E RAPPORTO'!C619</f>
        <v>Le condotte dell’aria corrispondenti devono essere completate o riparate da una ditta specializzata.</v>
      </c>
      <c r="D620" s="830"/>
      <c r="E620" s="830"/>
      <c r="F620" s="830"/>
      <c r="G620" s="831"/>
      <c r="H620" s="324">
        <v>620</v>
      </c>
    </row>
    <row r="621" spans="1:8" ht="29.45" customHeight="1" x14ac:dyDescent="0.25">
      <c r="A621" s="439" t="str">
        <f>'02 LISTA CONTROLLO E RAPPORTO'!A620</f>
        <v/>
      </c>
      <c r="B621" s="61">
        <v>3305.02</v>
      </c>
      <c r="C621" s="12" t="str">
        <f>'02 LISTA CONTROLLO E RAPPORTO'!C620</f>
        <v>Descrizione del difetto: non tutte le condotte dell’aria fresca, dell’aria filtrata, dell’aria immessa e dell’aria espulsa sono fissate in modo resistente agli urti.</v>
      </c>
      <c r="D621" s="440" t="s">
        <v>2073</v>
      </c>
      <c r="E621" s="346" t="s">
        <v>2072</v>
      </c>
      <c r="F621" s="346"/>
      <c r="G621" s="347"/>
      <c r="H621" s="324">
        <v>621</v>
      </c>
    </row>
    <row r="622" spans="1:8" x14ac:dyDescent="0.25">
      <c r="A622" s="399" t="str">
        <f>'02 LISTA CONTROLLO E RAPPORTO'!A621</f>
        <v/>
      </c>
      <c r="B622" s="400"/>
      <c r="C622" s="829" t="str">
        <f>'02 LISTA CONTROLLO E RAPPORTO'!C621</f>
        <v>Le condotte dell’aria corrispondenti devono essere fissate secondo le «IT resistenza agli urti» da una ditta specializzata.</v>
      </c>
      <c r="D622" s="830"/>
      <c r="E622" s="830"/>
      <c r="F622" s="830"/>
      <c r="G622" s="831"/>
      <c r="H622" s="324">
        <v>622</v>
      </c>
    </row>
    <row r="623" spans="1:8" ht="29.45" customHeight="1" x14ac:dyDescent="0.25">
      <c r="A623" s="406" t="str">
        <f>'02 LISTA CONTROLLO E RAPPORTO'!A622</f>
        <v/>
      </c>
      <c r="B623" s="187">
        <v>3305.03</v>
      </c>
      <c r="C623" s="58" t="str">
        <f>'02 LISTA CONTROLLO E RAPPORTO'!C622</f>
        <v>Descrizione del difetto: non sono indicate le posizioni di base delle clappe di regolazione per le condotte di immissione e di espulsione dell’aria.</v>
      </c>
      <c r="D623" s="407" t="s">
        <v>0</v>
      </c>
      <c r="E623" s="340" t="s">
        <v>2072</v>
      </c>
      <c r="F623" s="340"/>
      <c r="G623" s="341"/>
      <c r="H623" s="324">
        <v>623</v>
      </c>
    </row>
    <row r="624" spans="1:8" ht="41.45" customHeight="1" x14ac:dyDescent="0.25">
      <c r="A624" s="399" t="str">
        <f>'02 LISTA CONTROLLO E RAPPORTO'!A623</f>
        <v/>
      </c>
      <c r="B624" s="400"/>
      <c r="C624" s="829"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4" s="830"/>
      <c r="E624" s="830"/>
      <c r="F624" s="830"/>
      <c r="G624" s="831"/>
      <c r="H624" s="324">
        <v>624</v>
      </c>
    </row>
    <row r="625" spans="1:8" ht="29.45" customHeight="1" x14ac:dyDescent="0.25">
      <c r="A625" s="441" t="str">
        <f>'02 LISTA CONTROLLO E RAPPORTO'!A624</f>
        <v/>
      </c>
      <c r="B625" s="194">
        <v>3305.04</v>
      </c>
      <c r="C625" s="60" t="str">
        <f>'02 LISTA CONTROLLO E RAPPORTO'!C624</f>
        <v>Descrizione del difetto: le clappe ermetiche ai gas / i dischi ciechi (dispositivi stagni) mancano o non funzionano.</v>
      </c>
      <c r="D625" s="442" t="s">
        <v>2074</v>
      </c>
      <c r="E625" s="342" t="s">
        <v>2072</v>
      </c>
      <c r="F625" s="342"/>
      <c r="G625" s="343"/>
      <c r="H625" s="324">
        <v>625</v>
      </c>
    </row>
    <row r="626" spans="1:8" ht="29.45" customHeight="1" x14ac:dyDescent="0.25">
      <c r="A626" s="401" t="str">
        <f>'02 LISTA CONTROLLO E RAPPORTO'!A625</f>
        <v/>
      </c>
      <c r="B626" s="226"/>
      <c r="C626" s="829" t="str">
        <f>'02 LISTA CONTROLLO E RAPPORTO'!C625</f>
        <v>Le clappe ermetiche ai gas / i dischi ciechi devono essere procurati o sopposti a manutenzione (ITM: controllo del funzionamento, libertà di movimento, residui di vernice, ecc.).</v>
      </c>
      <c r="D626" s="830"/>
      <c r="E626" s="830"/>
      <c r="F626" s="830"/>
      <c r="G626" s="831"/>
      <c r="H626" s="324">
        <v>626</v>
      </c>
    </row>
    <row r="627" spans="1:8" ht="29.45" customHeight="1" x14ac:dyDescent="0.25">
      <c r="A627" s="403" t="str">
        <f>'02 LISTA CONTROLLO E RAPPORTO'!A626</f>
        <v/>
      </c>
      <c r="B627" s="222"/>
      <c r="C627" s="829" t="str">
        <f>'02 LISTA CONTROLLO E RAPPORTO'!C626</f>
        <v>In presenza di un difetto ci si deve accordare con l’ente cantonale responsabile delle costruzioni di protezione su come procedere.</v>
      </c>
      <c r="D627" s="830"/>
      <c r="E627" s="830"/>
      <c r="F627" s="830"/>
      <c r="G627" s="831"/>
      <c r="H627" s="324">
        <v>627</v>
      </c>
    </row>
    <row r="628" spans="1:8" ht="29.45" customHeight="1" x14ac:dyDescent="0.25">
      <c r="A628" s="406" t="str">
        <f>'02 LISTA CONTROLLO E RAPPORTO'!A627</f>
        <v/>
      </c>
      <c r="B628" s="187">
        <v>3305.05</v>
      </c>
      <c r="C628" s="58" t="str">
        <f>'02 LISTA CONTROLLO E RAPPORTO'!C627</f>
        <v>Descrizione del difetto: le clappe ermetiche ai gasi / i dischi ciechi (dispositivi stagni) non dispongono di un’omologazione UFPP (BZS) valida.</v>
      </c>
      <c r="D628" s="407" t="s">
        <v>0</v>
      </c>
      <c r="E628" s="340" t="s">
        <v>2072</v>
      </c>
      <c r="F628" s="340"/>
      <c r="G628" s="341"/>
      <c r="H628" s="324">
        <v>628</v>
      </c>
    </row>
    <row r="629" spans="1:8" ht="28.7" customHeight="1" x14ac:dyDescent="0.25">
      <c r="A629" s="399" t="str">
        <f>'02 LISTA CONTROLLO E RAPPORTO'!A628</f>
        <v/>
      </c>
      <c r="B629" s="400"/>
      <c r="C629" s="829" t="str">
        <f>'02 LISTA CONTROLLO E RAPPORTO'!C628</f>
        <v>Le clappe ermetiche ai gasi / i dischi ciechi che non sono più ammessi devono essere sostituiti. La procedura da seguire deve essere concordata con l’ente cantonale responsabile delle costruzioni di protezione n.</v>
      </c>
      <c r="D629" s="830"/>
      <c r="E629" s="830"/>
      <c r="F629" s="830"/>
      <c r="G629" s="831"/>
      <c r="H629" s="324">
        <v>629</v>
      </c>
    </row>
    <row r="630" spans="1:8" ht="29.45" customHeight="1" x14ac:dyDescent="0.25">
      <c r="A630" s="406" t="str">
        <f>'02 LISTA CONTROLLO E RAPPORTO'!A629</f>
        <v/>
      </c>
      <c r="B630" s="187">
        <v>3305.06</v>
      </c>
      <c r="C630" s="58" t="str">
        <f>'02 LISTA CONTROLLO E RAPPORTO'!C629</f>
        <v>Descrizione del difetto: i raccordi flessibili dei tubi o dei canali sono screpolati o friabili.</v>
      </c>
      <c r="D630" s="407" t="s">
        <v>0</v>
      </c>
      <c r="E630" s="340" t="s">
        <v>2072</v>
      </c>
      <c r="F630" s="340"/>
      <c r="G630" s="341"/>
      <c r="H630" s="324">
        <v>630</v>
      </c>
    </row>
    <row r="631" spans="1:8" ht="16.350000000000001" customHeight="1" thickBot="1" x14ac:dyDescent="0.3">
      <c r="A631" s="399" t="str">
        <f>'02 LISTA CONTROLLO E RAPPORTO'!A630</f>
        <v/>
      </c>
      <c r="B631" s="400"/>
      <c r="C631" s="821" t="str">
        <f>'02 LISTA CONTROLLO E RAPPORTO'!C630</f>
        <v xml:space="preserve">I raccordi flessibili devono essere trattati (con silicone o sego) o sostituiti. </v>
      </c>
      <c r="D631" s="822"/>
      <c r="E631" s="822"/>
      <c r="F631" s="822"/>
      <c r="G631" s="823"/>
      <c r="H631" s="324">
        <v>631</v>
      </c>
    </row>
    <row r="632" spans="1:8" ht="15" customHeight="1" thickBot="1" x14ac:dyDescent="0.3">
      <c r="A632" s="395" t="str">
        <f>'02 LISTA CONTROLLO E RAPPORTO'!A631</f>
        <v/>
      </c>
      <c r="B632" s="203">
        <v>3306</v>
      </c>
      <c r="C632" s="144" t="str">
        <f>'02 LISTA CONTROLLO E RAPPORTO'!C631</f>
        <v>Prefiltri (cestelli e materassini filtranti)</v>
      </c>
      <c r="D632" s="396"/>
      <c r="E632" s="826"/>
      <c r="F632" s="827"/>
      <c r="G632" s="828"/>
      <c r="H632" s="324">
        <v>632</v>
      </c>
    </row>
    <row r="633" spans="1:8" ht="29.45" customHeight="1" x14ac:dyDescent="0.25">
      <c r="A633" s="397" t="str">
        <f>'02 LISTA CONTROLLO E RAPPORTO'!A632</f>
        <v/>
      </c>
      <c r="B633" s="189">
        <v>3306.01</v>
      </c>
      <c r="C633" s="68" t="str">
        <f>'02 LISTA CONTROLLO E RAPPORTO'!C632</f>
        <v>Descrizione del difetto: mancano i prefiltri (cestelli per filtri rotondi, supporto per filtro piatto).</v>
      </c>
      <c r="D633" s="398" t="s">
        <v>2073</v>
      </c>
      <c r="E633" s="346" t="s">
        <v>2072</v>
      </c>
      <c r="F633" s="346"/>
      <c r="G633" s="347"/>
      <c r="H633" s="324">
        <v>633</v>
      </c>
    </row>
    <row r="634" spans="1:8" ht="29.45" customHeight="1" x14ac:dyDescent="0.25">
      <c r="A634" s="399" t="str">
        <f>'02 LISTA CONTROLLO E RAPPORTO'!A633</f>
        <v/>
      </c>
      <c r="B634" s="400"/>
      <c r="C634" s="829" t="str">
        <f>'02 LISTA CONTROLLO E RAPPORTO'!C633</f>
        <v>I prefiltri mancanti devono essere procurati, compresi i materassini filtranti e un set di materassini filtranti di riserva (solo prodotti con omologazione UFPP (BZS) valida).</v>
      </c>
      <c r="D634" s="830"/>
      <c r="E634" s="830"/>
      <c r="F634" s="830"/>
      <c r="G634" s="831"/>
      <c r="H634" s="324">
        <v>634</v>
      </c>
    </row>
    <row r="635" spans="1:8" ht="29.45" customHeight="1" x14ac:dyDescent="0.25">
      <c r="A635" s="439" t="str">
        <f>'02 LISTA CONTROLLO E RAPPORTO'!A634</f>
        <v/>
      </c>
      <c r="B635" s="61">
        <v>3306.02</v>
      </c>
      <c r="C635" s="12" t="str">
        <f>'02 LISTA CONTROLLO E RAPPORTO'!C634</f>
        <v>Descrizione del difetto: il prefiltro non dispone di un’omologazione UFPP (BZS) valida.</v>
      </c>
      <c r="D635" s="440" t="s">
        <v>2073</v>
      </c>
      <c r="E635" s="346" t="s">
        <v>2072</v>
      </c>
      <c r="F635" s="346"/>
      <c r="G635" s="347"/>
      <c r="H635" s="324">
        <v>635</v>
      </c>
    </row>
    <row r="636" spans="1:8" ht="29.45" customHeight="1" x14ac:dyDescent="0.25">
      <c r="A636" s="399" t="str">
        <f>'02 LISTA CONTROLLO E RAPPORTO'!A635</f>
        <v/>
      </c>
      <c r="B636" s="400"/>
      <c r="C636" s="829" t="str">
        <f>'02 LISTA CONTROLLO E RAPPORTO'!C635</f>
        <v>I prefiltri che non sono più ammessi devono essere sostituiti. La procedura da seguire deve essere concordata con l’ente cantonale responsabile delle costruzioni di protezione.</v>
      </c>
      <c r="D636" s="830"/>
      <c r="E636" s="830"/>
      <c r="F636" s="830"/>
      <c r="G636" s="831"/>
      <c r="H636" s="324">
        <v>636</v>
      </c>
    </row>
    <row r="637" spans="1:8" ht="29.45" customHeight="1" x14ac:dyDescent="0.25">
      <c r="A637" s="406" t="str">
        <f>'02 LISTA CONTROLLO E RAPPORTO'!A636</f>
        <v/>
      </c>
      <c r="B637" s="187">
        <v>3306.03</v>
      </c>
      <c r="C637" s="58" t="str">
        <f>'02 LISTA CONTROLLO E RAPPORTO'!C636</f>
        <v>Descrizione del difetto: i materassini dei prefiltri (nei filtri rotondi o piatti) mancano o non sono puliti.</v>
      </c>
      <c r="D637" s="407" t="s">
        <v>0</v>
      </c>
      <c r="E637" s="340" t="s">
        <v>2072</v>
      </c>
      <c r="F637" s="340"/>
      <c r="G637" s="341"/>
      <c r="H637" s="324">
        <v>637</v>
      </c>
    </row>
    <row r="638" spans="1:8" ht="29.45" customHeight="1" x14ac:dyDescent="0.25">
      <c r="A638" s="401" t="str">
        <f>'02 LISTA CONTROLLO E RAPPORTO'!A637</f>
        <v/>
      </c>
      <c r="B638" s="226"/>
      <c r="C638" s="829" t="str">
        <f>'02 LISTA CONTROLLO E RAPPORTO'!C637</f>
        <v>I materassini dei prefiltri sporchi devono essere puliti (sbattuti o puliti con l’aspirapolvere) oppure sostituiti. Per proteggersi dalla polvere, è consigliabile indossare una mascherina mentre si esegue la pulizia.</v>
      </c>
      <c r="D638" s="830"/>
      <c r="E638" s="830"/>
      <c r="F638" s="830"/>
      <c r="G638" s="831"/>
      <c r="H638" s="324">
        <v>638</v>
      </c>
    </row>
    <row r="639" spans="1:8" ht="30" customHeight="1" x14ac:dyDescent="0.25">
      <c r="A639" s="403" t="str">
        <f>'02 LISTA CONTROLLO E RAPPORTO'!A638</f>
        <v/>
      </c>
      <c r="B639" s="222"/>
      <c r="C639" s="829"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9" s="830"/>
      <c r="E639" s="830"/>
      <c r="F639" s="830"/>
      <c r="G639" s="831"/>
      <c r="H639" s="324">
        <v>639</v>
      </c>
    </row>
    <row r="640" spans="1:8" ht="29.45" customHeight="1" x14ac:dyDescent="0.25">
      <c r="A640" s="406" t="str">
        <f>'02 LISTA CONTROLLO E RAPPORTO'!A639</f>
        <v/>
      </c>
      <c r="B640" s="187">
        <v>3306.04</v>
      </c>
      <c r="C640" s="58" t="str">
        <f>'02 LISTA CONTROLLO E RAPPORTO'!C639</f>
        <v>Descrizione del difetto: mancano i materassini di riserva per i prefiltri rotondi o piatti.</v>
      </c>
      <c r="D640" s="407" t="s">
        <v>0</v>
      </c>
      <c r="E640" s="340" t="s">
        <v>2072</v>
      </c>
      <c r="F640" s="340"/>
      <c r="G640" s="341"/>
      <c r="H640" s="324">
        <v>640</v>
      </c>
    </row>
    <row r="641" spans="1:8" ht="15" customHeight="1" x14ac:dyDescent="0.25">
      <c r="A641" s="399" t="str">
        <f>'02 LISTA CONTROLLO E RAPPORTO'!A640</f>
        <v/>
      </c>
      <c r="B641" s="400"/>
      <c r="C641" s="829" t="str">
        <f>'02 LISTA CONTROLLO E RAPPORTO'!C640</f>
        <v>Si devono procurare i materassini di riserva necessari.</v>
      </c>
      <c r="D641" s="830"/>
      <c r="E641" s="830"/>
      <c r="F641" s="830"/>
      <c r="G641" s="831"/>
      <c r="H641" s="324">
        <v>641</v>
      </c>
    </row>
    <row r="642" spans="1:8" ht="29.45" customHeight="1" x14ac:dyDescent="0.25">
      <c r="A642" s="414" t="str">
        <f>'02 LISTA CONTROLLO E RAPPORTO'!A641</f>
        <v/>
      </c>
      <c r="B642" s="195">
        <v>3306.05</v>
      </c>
      <c r="C642" s="75" t="str">
        <f>'02 LISTA CONTROLLO E RAPPORTO'!C641</f>
        <v>Descrizione del difetto: i sacchetti filtranti disponibili per il funzionamento di manutenzione non sono puliti.</v>
      </c>
      <c r="D642" s="415" t="s">
        <v>1</v>
      </c>
      <c r="E642" s="344" t="s">
        <v>2072</v>
      </c>
      <c r="F642" s="344"/>
      <c r="G642" s="345"/>
      <c r="H642" s="324">
        <v>642</v>
      </c>
    </row>
    <row r="643" spans="1:8" ht="15.75" thickBot="1" x14ac:dyDescent="0.3">
      <c r="A643" s="399" t="str">
        <f>'02 LISTA CONTROLLO E RAPPORTO'!A642</f>
        <v/>
      </c>
      <c r="B643" s="400"/>
      <c r="C643" s="821" t="str">
        <f>'02 LISTA CONTROLLO E RAPPORTO'!C642</f>
        <v>I sacchetti filtranti sporchi devono essere puliti o sostituiti.</v>
      </c>
      <c r="D643" s="822"/>
      <c r="E643" s="822"/>
      <c r="F643" s="822"/>
      <c r="G643" s="823"/>
      <c r="H643" s="324">
        <v>643</v>
      </c>
    </row>
    <row r="644" spans="1:8" ht="15" customHeight="1" thickBot="1" x14ac:dyDescent="0.3">
      <c r="A644" s="395" t="str">
        <f>'02 LISTA CONTROLLO E RAPPORTO'!A643</f>
        <v/>
      </c>
      <c r="B644" s="203">
        <v>3307</v>
      </c>
      <c r="C644" s="144" t="str">
        <f>'02 LISTA CONTROLLO E RAPPORTO'!C643</f>
        <v>Apparecchi di misurazione (portata d’aria e sovrappressione)</v>
      </c>
      <c r="D644" s="396"/>
      <c r="E644" s="826"/>
      <c r="F644" s="827"/>
      <c r="G644" s="828"/>
      <c r="H644" s="324">
        <v>644</v>
      </c>
    </row>
    <row r="645" spans="1:8" ht="29.45" customHeight="1" x14ac:dyDescent="0.25">
      <c r="A645" s="397" t="str">
        <f>'02 LISTA CONTROLLO E RAPPORTO'!A644</f>
        <v/>
      </c>
      <c r="B645" s="189">
        <v>3307.01</v>
      </c>
      <c r="C645" s="68" t="str">
        <f>'02 LISTA CONTROLLO E RAPPORTO'!C644</f>
        <v>Descrizione del difetto: manca il debimetro per il funzionamento con e/o senza filtri.</v>
      </c>
      <c r="D645" s="398" t="s">
        <v>2073</v>
      </c>
      <c r="E645" s="346" t="s">
        <v>2072</v>
      </c>
      <c r="F645" s="346"/>
      <c r="G645" s="347"/>
      <c r="H645" s="324">
        <v>645</v>
      </c>
    </row>
    <row r="646" spans="1:8" ht="29.45" customHeight="1" x14ac:dyDescent="0.25">
      <c r="A646" s="399" t="str">
        <f>'02 LISTA CONTROLLO E RAPPORTO'!A645</f>
        <v/>
      </c>
      <c r="B646" s="400"/>
      <c r="C646" s="829" t="str">
        <f>'02 LISTA CONTROLLO E RAPPORTO'!C645</f>
        <v>Si deve incaricare una ditta specializzata di montare i debimetri mancanti e di eseguire le necessarie misurazioni.</v>
      </c>
      <c r="D646" s="830"/>
      <c r="E646" s="830"/>
      <c r="F646" s="830"/>
      <c r="G646" s="831"/>
      <c r="H646" s="324">
        <v>646</v>
      </c>
    </row>
    <row r="647" spans="1:8" ht="15" customHeight="1" x14ac:dyDescent="0.25">
      <c r="A647" s="439" t="str">
        <f>'02 LISTA CONTROLLO E RAPPORTO'!A646</f>
        <v/>
      </c>
      <c r="B647" s="61">
        <v>3307.02</v>
      </c>
      <c r="C647" s="12" t="str">
        <f>'02 LISTA CONTROLLO E RAPPORTO'!C646</f>
        <v>Descrizione del difetto: il debimetro non funziona.</v>
      </c>
      <c r="D647" s="440" t="s">
        <v>2073</v>
      </c>
      <c r="E647" s="346" t="s">
        <v>2072</v>
      </c>
      <c r="F647" s="346"/>
      <c r="G647" s="347"/>
      <c r="H647" s="324">
        <v>647</v>
      </c>
    </row>
    <row r="648" spans="1:8" x14ac:dyDescent="0.25">
      <c r="A648" s="399" t="str">
        <f>'02 LISTA CONTROLLO E RAPPORTO'!A647</f>
        <v/>
      </c>
      <c r="B648" s="400"/>
      <c r="C648" s="829" t="str">
        <f>'02 LISTA CONTROLLO E RAPPORTO'!C647</f>
        <v>Il debimetro deve essere sostituito da una ditta specializzata con un prodotto normalmente ottenibile in commercio.</v>
      </c>
      <c r="D648" s="830"/>
      <c r="E648" s="830"/>
      <c r="F648" s="830"/>
      <c r="G648" s="831"/>
      <c r="H648" s="324">
        <v>648</v>
      </c>
    </row>
    <row r="649" spans="1:8" ht="29.45" customHeight="1" x14ac:dyDescent="0.25">
      <c r="A649" s="406" t="str">
        <f>'02 LISTA CONTROLLO E RAPPORTO'!A648</f>
        <v/>
      </c>
      <c r="B649" s="187">
        <v>3307.03</v>
      </c>
      <c r="C649" s="58" t="str">
        <f>'02 LISTA CONTROLLO E RAPPORTO'!C648</f>
        <v>Descrizione del difetto: sul debimetro mancano le tacche rossa e blu per il funzionamento con e senza filtri.</v>
      </c>
      <c r="D649" s="407" t="s">
        <v>0</v>
      </c>
      <c r="E649" s="340" t="s">
        <v>2072</v>
      </c>
      <c r="F649" s="340"/>
      <c r="G649" s="341"/>
      <c r="H649" s="324">
        <v>649</v>
      </c>
    </row>
    <row r="650" spans="1:8" ht="29.45" customHeight="1" x14ac:dyDescent="0.25">
      <c r="A650" s="399" t="str">
        <f>'02 LISTA CONTROLLO E RAPPORTO'!A649</f>
        <v/>
      </c>
      <c r="B650" s="400"/>
      <c r="C650" s="829" t="str">
        <f>'02 LISTA CONTROLLO E RAPPORTO'!C649</f>
        <v>Si deve incaricare una ditta specializzata di eseguire le necessarie misurazioni e di contrassegnare il debimetro (tacca rossa e tacca blu).</v>
      </c>
      <c r="D650" s="830"/>
      <c r="E650" s="830"/>
      <c r="F650" s="830"/>
      <c r="G650" s="831"/>
      <c r="H650" s="324">
        <v>650</v>
      </c>
    </row>
    <row r="651" spans="1:8" ht="15" customHeight="1" x14ac:dyDescent="0.25">
      <c r="A651" s="406" t="str">
        <f>'02 LISTA CONTROLLO E RAPPORTO'!A650</f>
        <v/>
      </c>
      <c r="B651" s="187">
        <v>3307.04</v>
      </c>
      <c r="C651" s="58" t="str">
        <f>'02 LISTA CONTROLLO E RAPPORTO'!C650</f>
        <v>Descrizione del difetto: manca un debimetro per il funzionamento con ricircolo dell’aria.</v>
      </c>
      <c r="D651" s="407" t="s">
        <v>0</v>
      </c>
      <c r="E651" s="340" t="s">
        <v>2072</v>
      </c>
      <c r="F651" s="340"/>
      <c r="G651" s="341"/>
      <c r="H651" s="324">
        <v>651</v>
      </c>
    </row>
    <row r="652" spans="1:8" ht="15" customHeight="1" x14ac:dyDescent="0.25">
      <c r="A652" s="399" t="str">
        <f>'02 LISTA CONTROLLO E RAPPORTO'!A651</f>
        <v/>
      </c>
      <c r="B652" s="400"/>
      <c r="C652" s="829" t="str">
        <f>'02 LISTA CONTROLLO E RAPPORTO'!C651</f>
        <v>Si deve incaricare una ditta specializzata di montare il debimetro.</v>
      </c>
      <c r="D652" s="830"/>
      <c r="E652" s="830"/>
      <c r="F652" s="830"/>
      <c r="G652" s="831"/>
      <c r="H652" s="324">
        <v>652</v>
      </c>
    </row>
    <row r="653" spans="1:8" ht="15" customHeight="1" x14ac:dyDescent="0.25">
      <c r="A653" s="439" t="str">
        <f>'02 LISTA CONTROLLO E RAPPORTO'!A652</f>
        <v/>
      </c>
      <c r="B653" s="61">
        <v>3307.05</v>
      </c>
      <c r="C653" s="12" t="str">
        <f>'02 LISTA CONTROLLO E RAPPORTO'!C652</f>
        <v>Descrizione del difetto: manca un manometro per misurare la sovrappressione all’interno dei locali.</v>
      </c>
      <c r="D653" s="440" t="s">
        <v>2073</v>
      </c>
      <c r="E653" s="346" t="s">
        <v>2072</v>
      </c>
      <c r="F653" s="346"/>
      <c r="G653" s="347"/>
      <c r="H653" s="324">
        <v>653</v>
      </c>
    </row>
    <row r="654" spans="1:8" ht="29.45" customHeight="1" x14ac:dyDescent="0.25">
      <c r="A654" s="399" t="str">
        <f>'02 LISTA CONTROLLO E RAPPORTO'!A653</f>
        <v/>
      </c>
      <c r="B654" s="400"/>
      <c r="C654" s="829" t="str">
        <f>'02 LISTA CONTROLLO E RAPPORTO'!C653</f>
        <v>Si deve incaricare una ditta specializzata di montare il manometro mancante e di eseguire le necessarie misurazioni.</v>
      </c>
      <c r="D654" s="830"/>
      <c r="E654" s="830"/>
      <c r="F654" s="830"/>
      <c r="G654" s="831"/>
      <c r="H654" s="324">
        <v>654</v>
      </c>
    </row>
    <row r="655" spans="1:8" ht="43.7" customHeight="1" x14ac:dyDescent="0.25">
      <c r="A655" s="439" t="str">
        <f>'02 LISTA CONTROLLO E RAPPORTO'!A654</f>
        <v/>
      </c>
      <c r="B655" s="61">
        <v>3307.06</v>
      </c>
      <c r="C655"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5" s="440" t="s">
        <v>2073</v>
      </c>
      <c r="E655" s="346" t="s">
        <v>2072</v>
      </c>
      <c r="F655" s="346"/>
      <c r="G655" s="347"/>
      <c r="H655" s="324">
        <v>655</v>
      </c>
    </row>
    <row r="656" spans="1:8" ht="60.6" customHeight="1" x14ac:dyDescent="0.25">
      <c r="A656" s="399" t="str">
        <f>'02 LISTA CONTROLLO E RAPPORTO'!A655</f>
        <v/>
      </c>
      <c r="B656" s="400"/>
      <c r="C656" s="829"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6" s="830"/>
      <c r="E656" s="830"/>
      <c r="F656" s="830"/>
      <c r="G656" s="831"/>
      <c r="H656" s="324">
        <v>656</v>
      </c>
    </row>
    <row r="657" spans="1:10" ht="29.45" customHeight="1" x14ac:dyDescent="0.25">
      <c r="A657" s="439" t="str">
        <f>'02 LISTA CONTROLLO E RAPPORTO'!A656</f>
        <v/>
      </c>
      <c r="B657" s="61">
        <v>3307.07</v>
      </c>
      <c r="C657" s="12" t="str">
        <f>'02 LISTA CONTROLLO E RAPPORTO'!C656</f>
        <v>Descrizione del difetto: a ventilazione spenta non tutti gli apparecchi di misurazione indicano “0”.</v>
      </c>
      <c r="D657" s="440" t="s">
        <v>2073</v>
      </c>
      <c r="E657" s="346" t="s">
        <v>2072</v>
      </c>
      <c r="F657" s="346"/>
      <c r="G657" s="347"/>
      <c r="H657" s="324">
        <v>657</v>
      </c>
    </row>
    <row r="658" spans="1:10" ht="43.35" customHeight="1" x14ac:dyDescent="0.25">
      <c r="A658" s="399" t="str">
        <f>'02 LISTA CONTROLLO E RAPPORTO'!A657</f>
        <v/>
      </c>
      <c r="B658" s="400"/>
      <c r="C658" s="829"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8" s="830"/>
      <c r="E658" s="830"/>
      <c r="F658" s="830"/>
      <c r="G658" s="831"/>
      <c r="H658" s="324">
        <v>658</v>
      </c>
      <c r="J658" t="str">
        <f>'02 LISTA CONTROLLO E RAPPORTO'!J657</f>
        <v/>
      </c>
    </row>
    <row r="659" spans="1:10" ht="29.45" customHeight="1" x14ac:dyDescent="0.25">
      <c r="A659" s="439" t="str">
        <f>'02 LISTA CONTROLLO E RAPPORTO'!A658</f>
        <v/>
      </c>
      <c r="B659" s="61">
        <v>3307.08</v>
      </c>
      <c r="C659" s="12" t="str">
        <f>'02 LISTA CONTROLLO E RAPPORTO'!C658</f>
        <v>Descrizione del difetto: gli apparecchi di misurazione non sono orizzontali o manca liquido di misurazione.</v>
      </c>
      <c r="D659" s="440" t="s">
        <v>2073</v>
      </c>
      <c r="E659" s="346" t="s">
        <v>2072</v>
      </c>
      <c r="F659" s="346"/>
      <c r="G659" s="347"/>
      <c r="H659" s="324">
        <v>659</v>
      </c>
    </row>
    <row r="660" spans="1:10" ht="31.35" customHeight="1" x14ac:dyDescent="0.25">
      <c r="A660" s="401" t="str">
        <f>'02 LISTA CONTROLLO E RAPPORTO'!A659</f>
        <v/>
      </c>
      <c r="B660" s="226"/>
      <c r="C660" s="838" t="str">
        <f>'02 LISTA CONTROLLO E RAPPORTO'!C659</f>
        <v>Gli apparecchi di misurazione devono essere montati in posizione orizzontale. Se necessario rabboccare i manometri a tubo inclinato con l’apposito liquido. Si raccomanda di inserire le seguenti posizioni nella LM:</v>
      </c>
      <c r="D660" s="839"/>
      <c r="E660" s="839"/>
      <c r="F660" s="839"/>
      <c r="G660" s="840"/>
      <c r="H660" s="324">
        <v>660</v>
      </c>
    </row>
    <row r="661" spans="1:10" ht="15" customHeight="1" x14ac:dyDescent="0.25">
      <c r="A661" s="402" t="str">
        <f>'02 LISTA CONTROLLO E RAPPORTO'!A660</f>
        <v/>
      </c>
      <c r="B661" s="219"/>
      <c r="C661" s="835" t="str">
        <f>'02 LISTA CONTROLLO E RAPPORTO'!C660</f>
        <v>-        c’è il liquido nei manometri a tubo inclinato?</v>
      </c>
      <c r="D661" s="836"/>
      <c r="E661" s="836"/>
      <c r="F661" s="836"/>
      <c r="G661" s="837"/>
      <c r="H661" s="324">
        <v>661</v>
      </c>
    </row>
    <row r="662" spans="1:10" ht="15" customHeight="1" x14ac:dyDescent="0.25">
      <c r="A662" s="402" t="str">
        <f>'02 LISTA CONTROLLO E RAPPORTO'!A661</f>
        <v/>
      </c>
      <c r="B662" s="219"/>
      <c r="C662" s="835" t="str">
        <f>'02 LISTA CONTROLLO E RAPPORTO'!C661</f>
        <v>-        gli apparecchi di misurazione sono montati in posizione orizzontale?</v>
      </c>
      <c r="D662" s="836"/>
      <c r="E662" s="836"/>
      <c r="F662" s="836"/>
      <c r="G662" s="837"/>
      <c r="H662" s="324">
        <v>662</v>
      </c>
    </row>
    <row r="663" spans="1:10" ht="15" customHeight="1" thickBot="1" x14ac:dyDescent="0.3">
      <c r="A663" s="403" t="str">
        <f>'02 LISTA CONTROLLO E RAPPORTO'!A662</f>
        <v/>
      </c>
      <c r="B663" s="222"/>
      <c r="C663" s="857" t="str">
        <f>'02 LISTA CONTROLLO E RAPPORTO'!C662</f>
        <v>-        gli apparecchi di misurazione sono regolati su "0"?</v>
      </c>
      <c r="D663" s="858"/>
      <c r="E663" s="858"/>
      <c r="F663" s="858"/>
      <c r="G663" s="859"/>
      <c r="H663" s="324">
        <v>663</v>
      </c>
    </row>
    <row r="664" spans="1:10" ht="15" customHeight="1" thickBot="1" x14ac:dyDescent="0.3">
      <c r="A664" s="395" t="str">
        <f>'02 LISTA CONTROLLO E RAPPORTO'!A663</f>
        <v/>
      </c>
      <c r="B664" s="203">
        <v>3308</v>
      </c>
      <c r="C664" s="144" t="str">
        <f>'02 LISTA CONTROLLO E RAPPORTO'!C663</f>
        <v>Ventilatore d’espulsione</v>
      </c>
      <c r="D664" s="396"/>
      <c r="E664" s="826"/>
      <c r="F664" s="827"/>
      <c r="G664" s="828"/>
      <c r="H664" s="324">
        <v>664</v>
      </c>
    </row>
    <row r="665" spans="1:10" ht="29.45" customHeight="1" x14ac:dyDescent="0.25">
      <c r="A665" s="397" t="str">
        <f>'02 LISTA CONTROLLO E RAPPORTO'!A664</f>
        <v/>
      </c>
      <c r="B665" s="189">
        <v>3308.01</v>
      </c>
      <c r="C665" s="68" t="str">
        <f>'02 LISTA CONTROLLO E RAPPORTO'!C664</f>
        <v>Descrizione del difetto: i ventilatori d’espulsione integrati nella costruzione non funzionano.</v>
      </c>
      <c r="D665" s="398" t="s">
        <v>2073</v>
      </c>
      <c r="E665" s="346" t="s">
        <v>2072</v>
      </c>
      <c r="F665" s="346"/>
      <c r="G665" s="347"/>
      <c r="H665" s="324">
        <v>665</v>
      </c>
    </row>
    <row r="666" spans="1:10" ht="15" customHeight="1" x14ac:dyDescent="0.25">
      <c r="A666" s="399" t="str">
        <f>'02 LISTA CONTROLLO E RAPPORTO'!A665</f>
        <v/>
      </c>
      <c r="B666" s="400"/>
      <c r="C666" s="829" t="str">
        <f>'02 LISTA CONTROLLO E RAPPORTO'!C665</f>
        <v>Questo difetto deve essere eliminato da una ditta specializzata.</v>
      </c>
      <c r="D666" s="830"/>
      <c r="E666" s="830"/>
      <c r="F666" s="830"/>
      <c r="G666" s="831"/>
      <c r="H666" s="324">
        <v>666</v>
      </c>
    </row>
    <row r="667" spans="1:10" ht="43.7" customHeight="1" x14ac:dyDescent="0.25">
      <c r="A667" s="439" t="str">
        <f>'02 LISTA CONTROLLO E RAPPORTO'!A666</f>
        <v/>
      </c>
      <c r="B667" s="61">
        <v>3308.02</v>
      </c>
      <c r="C667" s="12" t="str">
        <f>'02 LISTA CONTROLLO E RAPPORTO'!C666</f>
        <v>Descrizione del difetto: i ventilatori d’espulsione non sono collegati agli apparecchi di ventilazione tramite un interblocco elettrico previsto per questo tipo di costruzione di protezione (esercizio solo con VA in funzione).</v>
      </c>
      <c r="D667" s="440" t="s">
        <v>2073</v>
      </c>
      <c r="E667" s="346" t="s">
        <v>2072</v>
      </c>
      <c r="F667" s="346"/>
      <c r="G667" s="347"/>
      <c r="H667" s="324">
        <v>667</v>
      </c>
    </row>
    <row r="668" spans="1:10" ht="72" customHeight="1" x14ac:dyDescent="0.25">
      <c r="A668" s="399" t="str">
        <f>'02 LISTA CONTROLLO E RAPPORTO'!A667</f>
        <v/>
      </c>
      <c r="B668" s="400"/>
      <c r="C668" s="829"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8" s="830"/>
      <c r="E668" s="830"/>
      <c r="F668" s="830"/>
      <c r="G668" s="831"/>
      <c r="H668" s="324">
        <v>668</v>
      </c>
    </row>
    <row r="669" spans="1:10" ht="30" x14ac:dyDescent="0.25">
      <c r="A669" s="406" t="str">
        <f>'02 LISTA CONTROLLO E RAPPORTO'!A668</f>
        <v/>
      </c>
      <c r="B669" s="187">
        <v>3308.03</v>
      </c>
      <c r="C669" s="58" t="str">
        <f>'02 LISTA CONTROLLO E RAPPORTO'!C668</f>
        <v>Descrizione del difetto: il senso di rotazione del ventilatore d’espulsione non è corretto.</v>
      </c>
      <c r="D669" s="407" t="s">
        <v>0</v>
      </c>
      <c r="E669" s="340" t="s">
        <v>2072</v>
      </c>
      <c r="F669" s="340"/>
      <c r="G669" s="341"/>
      <c r="H669" s="324">
        <v>669</v>
      </c>
    </row>
    <row r="670" spans="1:10" ht="15" customHeight="1" x14ac:dyDescent="0.25">
      <c r="A670" s="399" t="str">
        <f>'02 LISTA CONTROLLO E RAPPORTO'!A669</f>
        <v/>
      </c>
      <c r="B670" s="400"/>
      <c r="C670" s="829" t="str">
        <f>'02 LISTA CONTROLLO E RAPPORTO'!C669</f>
        <v>Questo difetto deve essere eliminato da una ditta specializzata.</v>
      </c>
      <c r="D670" s="830"/>
      <c r="E670" s="830"/>
      <c r="F670" s="830"/>
      <c r="G670" s="831"/>
      <c r="H670" s="324">
        <v>670</v>
      </c>
    </row>
    <row r="671" spans="1:10" ht="15" customHeight="1" x14ac:dyDescent="0.25">
      <c r="A671" s="406" t="str">
        <f>'02 LISTA CONTROLLO E RAPPORTO'!A670</f>
        <v/>
      </c>
      <c r="B671" s="187">
        <v>3308.04</v>
      </c>
      <c r="C671" s="58" t="str">
        <f>'02 LISTA CONTROLLO E RAPPORTO'!C670</f>
        <v>Descrizione del difetto: mancano cinghie trapezoidali di riserva.</v>
      </c>
      <c r="D671" s="407" t="s">
        <v>0</v>
      </c>
      <c r="E671" s="340" t="s">
        <v>2072</v>
      </c>
      <c r="F671" s="340"/>
      <c r="G671" s="341"/>
      <c r="H671" s="324">
        <v>671</v>
      </c>
    </row>
    <row r="672" spans="1:10" ht="31.35" customHeight="1" thickBot="1" x14ac:dyDescent="0.3">
      <c r="A672" s="399" t="str">
        <f>'02 LISTA CONTROLLO E RAPPORTO'!A671</f>
        <v/>
      </c>
      <c r="B672" s="400"/>
      <c r="C672" s="821" t="str">
        <f>'02 LISTA CONTROLLO E RAPPORTO'!C671</f>
        <v>Le cinghie trapezoidali mancanti devono essere procurate e contrassegnate. Per ogni cinghia trapezoidale deve essere disponibile una cinghia di riserva corrispondente debitamente contrassegnata.</v>
      </c>
      <c r="D672" s="822"/>
      <c r="E672" s="822"/>
      <c r="F672" s="822"/>
      <c r="G672" s="823"/>
      <c r="H672" s="324">
        <v>672</v>
      </c>
    </row>
    <row r="673" spans="1:13" ht="15" customHeight="1" thickBot="1" x14ac:dyDescent="0.3">
      <c r="A673" s="389" t="str">
        <f>'02 LISTA CONTROLLO E RAPPORTO'!A672</f>
        <v/>
      </c>
      <c r="B673" s="390">
        <v>3400</v>
      </c>
      <c r="C673" s="408" t="str">
        <f>'02 LISTA CONTROLLO E RAPPORTO'!C672</f>
        <v xml:space="preserve">Clima </v>
      </c>
      <c r="D673" s="409"/>
      <c r="E673" s="410"/>
      <c r="F673" s="410"/>
      <c r="G673" s="411"/>
      <c r="H673" s="324">
        <v>673</v>
      </c>
    </row>
    <row r="674" spans="1:13" ht="15" customHeight="1" thickBot="1" x14ac:dyDescent="0.3">
      <c r="A674" s="395" t="str">
        <f>'02 LISTA CONTROLLO E RAPPORTO'!A673</f>
        <v/>
      </c>
      <c r="B674" s="203">
        <v>3401</v>
      </c>
      <c r="C674" s="144" t="str">
        <f>'02 LISTA CONTROLLO E RAPPORTO'!C673</f>
        <v xml:space="preserve">Umidità dell’aria </v>
      </c>
      <c r="D674" s="396"/>
      <c r="E674" s="826"/>
      <c r="F674" s="827"/>
      <c r="G674" s="828"/>
      <c r="H674" s="324">
        <v>674</v>
      </c>
    </row>
    <row r="675" spans="1:13" ht="60" customHeight="1" x14ac:dyDescent="0.25">
      <c r="A675" s="458" t="str">
        <f>'02 LISTA CONTROLLO E RAPPORTO'!A674</f>
        <v/>
      </c>
      <c r="B675" s="400"/>
      <c r="C675" s="84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5" s="847"/>
      <c r="E675" s="847"/>
      <c r="F675" s="847"/>
      <c r="G675" s="848"/>
      <c r="H675" s="324">
        <v>675</v>
      </c>
    </row>
    <row r="676" spans="1:13" ht="29.45" customHeight="1" x14ac:dyDescent="0.25">
      <c r="A676" s="439" t="str">
        <f>'02 LISTA CONTROLLO E RAPPORTO'!A675</f>
        <v/>
      </c>
      <c r="B676" s="61">
        <v>3401.01</v>
      </c>
      <c r="C676" s="12" t="str">
        <f>'02 LISTA CONTROLLO E RAPPORTO'!C675</f>
        <v>Descrizione del difetto: nella costruzione di protezione non sono stati montati abbastanza igrometri.</v>
      </c>
      <c r="D676" s="440" t="s">
        <v>2073</v>
      </c>
      <c r="E676" s="346" t="s">
        <v>2072</v>
      </c>
      <c r="F676" s="346"/>
      <c r="G676" s="347"/>
      <c r="H676" s="324">
        <v>676</v>
      </c>
    </row>
    <row r="677" spans="1:13" ht="44.45" customHeight="1" x14ac:dyDescent="0.25">
      <c r="A677" s="399" t="str">
        <f>'02 LISTA CONTROLLO E RAPPORTO'!A676</f>
        <v/>
      </c>
      <c r="B677" s="400"/>
      <c r="C677" s="829"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7" s="830"/>
      <c r="E677" s="830"/>
      <c r="F677" s="830"/>
      <c r="G677" s="831"/>
      <c r="H677" s="324">
        <v>677</v>
      </c>
    </row>
    <row r="678" spans="1:13" ht="43.7" customHeight="1" x14ac:dyDescent="0.25">
      <c r="A678" s="439" t="str">
        <f>'02 LISTA CONTROLLO E RAPPORTO'!A677</f>
        <v/>
      </c>
      <c r="B678" s="61">
        <v>3401.02</v>
      </c>
      <c r="C678" s="12" t="str">
        <f>'02 LISTA CONTROLLO E RAPPORTO'!C677</f>
        <v>Descrizione del difetto: le tabelle con i risultati delle misurazioni dell’umidità dell’aria non sono aggiornate e tenute su tutto l’arco dell’anno.</v>
      </c>
      <c r="D678" s="440" t="s">
        <v>2073</v>
      </c>
      <c r="E678" s="346" t="s">
        <v>2072</v>
      </c>
      <c r="F678" s="346"/>
      <c r="G678" s="347"/>
      <c r="H678" s="324">
        <v>678</v>
      </c>
    </row>
    <row r="679" spans="1:13" ht="31.7" customHeight="1" x14ac:dyDescent="0.25">
      <c r="A679" s="399" t="str">
        <f>'02 LISTA CONTROLLO E RAPPORTO'!A678</f>
        <v/>
      </c>
      <c r="B679" s="400"/>
      <c r="C679" s="829" t="str">
        <f>'02 LISTA CONTROLLO E RAPPORTO'!C678</f>
        <v>Non è quindi possibile valutare in modo affidabile le condizioni climatiche su tutto l’arco dell’anno. Queste devono essere rilevate ad esempio nell’ambito del giro di controllo mensile ed aggiornate regolarmente nelle tabelle.</v>
      </c>
      <c r="D679" s="830"/>
      <c r="E679" s="830"/>
      <c r="F679" s="830"/>
      <c r="G679" s="831"/>
      <c r="H679" s="324">
        <v>679</v>
      </c>
    </row>
    <row r="680" spans="1:13" ht="29.45" customHeight="1" x14ac:dyDescent="0.25">
      <c r="A680" s="439" t="str">
        <f>'02 LISTA CONTROLLO E RAPPORTO'!A679</f>
        <v/>
      </c>
      <c r="B680" s="61">
        <v>3401.03</v>
      </c>
      <c r="C680" s="12" t="str">
        <f>'02 LISTA CONTROLLO E RAPPORTO'!C679</f>
        <v>Descrizione del difetto: non è possibile mantenere l’umidità dell’aria costantemente sotto il 65%.</v>
      </c>
      <c r="D680" s="440" t="s">
        <v>2073</v>
      </c>
      <c r="E680" s="346" t="s">
        <v>2072</v>
      </c>
      <c r="F680" s="346"/>
      <c r="G680" s="347"/>
      <c r="H680" s="324">
        <v>680</v>
      </c>
    </row>
    <row r="681" spans="1:13" ht="43.7" customHeight="1" x14ac:dyDescent="0.25">
      <c r="A681" s="401" t="str">
        <f>'02 LISTA CONTROLLO E RAPPORTO'!A680</f>
        <v/>
      </c>
      <c r="B681" s="226"/>
      <c r="C681" s="829"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1" s="830"/>
      <c r="E681" s="830"/>
      <c r="F681" s="830"/>
      <c r="G681" s="831"/>
      <c r="H681" s="324">
        <v>681</v>
      </c>
    </row>
    <row r="682" spans="1:13" ht="29.45" customHeight="1" x14ac:dyDescent="0.25">
      <c r="A682" s="402" t="str">
        <f>'02 LISTA CONTROLLO E RAPPORTO'!A681</f>
        <v/>
      </c>
      <c r="B682" s="219"/>
      <c r="C682" s="829" t="str">
        <f>'02 LISTA CONTROLLO E RAPPORTO'!C681</f>
        <v>Si deve inoltre controllare che non ci sia acqua stagnante nella presa d’aria (PA) o nel cunicolo d’evasione (CE).</v>
      </c>
      <c r="D682" s="830"/>
      <c r="E682" s="830"/>
      <c r="F682" s="830"/>
      <c r="G682" s="831"/>
      <c r="H682" s="324">
        <v>682</v>
      </c>
    </row>
    <row r="683" spans="1:13" ht="28.35" customHeight="1" x14ac:dyDescent="0.25">
      <c r="A683" s="403" t="str">
        <f>'02 LISTA CONTROLLO E RAPPORTO'!A682</f>
        <v/>
      </c>
      <c r="B683" s="222"/>
      <c r="C683" s="829" t="str">
        <f>'02 LISTA CONTROLLO E RAPPORTO'!C682</f>
        <v>Se nonostante una ventilazione corretta e la chiusura dei coperchi blindati non fosse possibile mantenere l’umidità dell’aria costantemente sotto il 65%, si deve procurare un numero sufficiente di deumidificatori.</v>
      </c>
      <c r="D683" s="830"/>
      <c r="E683" s="830"/>
      <c r="F683" s="830"/>
      <c r="G683" s="831"/>
      <c r="H683" s="324">
        <v>683</v>
      </c>
    </row>
    <row r="684" spans="1:13" ht="29.45" customHeight="1" x14ac:dyDescent="0.25">
      <c r="A684" s="439" t="str">
        <f>'02 LISTA CONTROLLO E RAPPORTO'!A683</f>
        <v/>
      </c>
      <c r="B684" s="61">
        <v>3401.04</v>
      </c>
      <c r="C684" s="12" t="str">
        <f>'02 LISTA CONTROLLO E RAPPORTO'!C683</f>
        <v>Descrizione del difetto: gli igrometri non vengono sottoposti a manutenzione e tarati regolarmente.</v>
      </c>
      <c r="D684" s="440" t="s">
        <v>2073</v>
      </c>
      <c r="E684" s="346" t="s">
        <v>2072</v>
      </c>
      <c r="F684" s="346"/>
      <c r="G684" s="347"/>
      <c r="H684" s="324">
        <v>684</v>
      </c>
    </row>
    <row r="685" spans="1:13" ht="28.7" customHeight="1" x14ac:dyDescent="0.25">
      <c r="A685" s="399" t="str">
        <f>'02 LISTA CONTROLLO E RAPPORTO'!A684</f>
        <v/>
      </c>
      <c r="B685" s="400"/>
      <c r="C685" s="829" t="str">
        <f>'02 LISTA CONTROLLO E RAPPORTO'!C684</f>
        <v>Gli igrometri devono essere rigenerati e tarati almeno due volte all’anno. Si deve inserire una relativa posizione nella LM.</v>
      </c>
      <c r="D685" s="830"/>
      <c r="E685" s="830"/>
      <c r="F685" s="830"/>
      <c r="G685" s="831"/>
      <c r="H685" s="324">
        <v>685</v>
      </c>
    </row>
    <row r="686" spans="1:13" ht="58.35" customHeight="1" x14ac:dyDescent="0.25">
      <c r="A686" s="439" t="str">
        <f>'02 LISTA CONTROLLO E RAPPORTO'!A685</f>
        <v/>
      </c>
      <c r="B686" s="61">
        <v>3401.05</v>
      </c>
      <c r="C686" s="12" t="str">
        <f>'02 LISTA CONTROLLO E RAPPORTO'!C685</f>
        <v>Descrizione del difetto: mancano i documenti che indicano come regolare la ventilazione e posizionare le porte per garantire un funzionamento di manutenzione regolamentare ed efficiente.</v>
      </c>
      <c r="D686" s="440" t="s">
        <v>2073</v>
      </c>
      <c r="E686" s="346" t="s">
        <v>2072</v>
      </c>
      <c r="F686" s="346"/>
      <c r="G686" s="347"/>
      <c r="H686" s="324">
        <v>686</v>
      </c>
      <c r="M686" s="109"/>
    </row>
    <row r="687" spans="1:13" ht="57" customHeight="1" x14ac:dyDescent="0.25">
      <c r="A687" s="401" t="str">
        <f>'02 LISTA CONTROLLO E RAPPORTO'!A686</f>
        <v/>
      </c>
      <c r="B687" s="226"/>
      <c r="C687" s="829"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7" s="830"/>
      <c r="E687" s="830"/>
      <c r="F687" s="830"/>
      <c r="G687" s="831"/>
      <c r="H687" s="324">
        <v>687</v>
      </c>
    </row>
    <row r="688" spans="1:13" ht="29.45" customHeight="1" x14ac:dyDescent="0.25">
      <c r="A688" s="402" t="str">
        <f>'02 LISTA CONTROLLO E RAPPORTO'!A687</f>
        <v/>
      </c>
      <c r="B688" s="219"/>
      <c r="C688" s="829" t="str">
        <f>'02 LISTA CONTROLLO E RAPPORTO'!C687</f>
        <v>Si deve allestire la lista di controllo per la manutenzione e affiggerla in modo permanente sul QS1 nel locale ventilazione. Vedi esempio a pag. 2-8 ITM.</v>
      </c>
      <c r="D688" s="830"/>
      <c r="E688" s="830"/>
      <c r="F688" s="830"/>
      <c r="G688" s="831"/>
      <c r="H688" s="324">
        <v>688</v>
      </c>
    </row>
    <row r="689" spans="1:8" ht="42.6" customHeight="1" x14ac:dyDescent="0.25">
      <c r="A689" s="403" t="str">
        <f>'02 LISTA CONTROLLO E RAPPORTO'!A688</f>
        <v/>
      </c>
      <c r="B689" s="222"/>
      <c r="C689" s="829"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9" s="830"/>
      <c r="E689" s="830"/>
      <c r="F689" s="830"/>
      <c r="G689" s="831"/>
      <c r="H689" s="324">
        <v>689</v>
      </c>
    </row>
    <row r="690" spans="1:8" ht="29.45" customHeight="1" x14ac:dyDescent="0.25">
      <c r="A690" s="406" t="str">
        <f>'02 LISTA CONTROLLO E RAPPORTO'!A689</f>
        <v/>
      </c>
      <c r="B690" s="187">
        <v>3401.06</v>
      </c>
      <c r="C690" s="58" t="str">
        <f>'02 LISTA CONTROLLO E RAPPORTO'!C689</f>
        <v>Descrizione del difetto: non sono presenti deumidificatori funzionanti.</v>
      </c>
      <c r="D690" s="407" t="s">
        <v>0</v>
      </c>
      <c r="E690" s="340" t="s">
        <v>2072</v>
      </c>
      <c r="F690" s="340"/>
      <c r="G690" s="341"/>
      <c r="H690" s="324">
        <v>690</v>
      </c>
    </row>
    <row r="691" spans="1:8" ht="88.35" customHeight="1" thickBot="1" x14ac:dyDescent="0.3">
      <c r="A691" s="399" t="str">
        <f>'02 LISTA CONTROLLO E RAPPORTO'!A690</f>
        <v/>
      </c>
      <c r="B691" s="400"/>
      <c r="C691" s="821"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1" s="822"/>
      <c r="E691" s="822"/>
      <c r="F691" s="822"/>
      <c r="G691" s="823"/>
      <c r="H691" s="324">
        <v>691</v>
      </c>
    </row>
    <row r="692" spans="1:8" ht="29.45" customHeight="1" thickBot="1" x14ac:dyDescent="0.3">
      <c r="A692" s="416" t="str">
        <f>'02 LISTA CONTROLLO E RAPPORTO'!A691</f>
        <v/>
      </c>
      <c r="B692" s="190">
        <v>3500</v>
      </c>
      <c r="C692" s="417" t="str">
        <f>'02 LISTA CONTROLLO E RAPPORTO'!C691</f>
        <v xml:space="preserve">Difetti straordinari nel capitolo «Ventilazione» secondo le Istruzioni CPCP (art.11 cpv. 5) </v>
      </c>
      <c r="D692" s="418"/>
      <c r="E692" s="824"/>
      <c r="F692" s="824"/>
      <c r="G692" s="825"/>
      <c r="H692" s="324">
        <v>692</v>
      </c>
    </row>
    <row r="693" spans="1:8" ht="15" customHeight="1" x14ac:dyDescent="0.25">
      <c r="A693" s="587" t="str">
        <f>'02 LISTA CONTROLLO E RAPPORTO'!A692</f>
        <v/>
      </c>
      <c r="B693" s="584">
        <v>3501</v>
      </c>
      <c r="C693" s="588" t="str">
        <f>'02 LISTA CONTROLLO E RAPPORTO'!C692</f>
        <v xml:space="preserve">Descrizione del difetto: </v>
      </c>
      <c r="D693" s="589"/>
      <c r="E693" s="585" t="s">
        <v>2072</v>
      </c>
      <c r="F693" s="585"/>
      <c r="G693" s="590"/>
      <c r="H693" s="324">
        <v>693</v>
      </c>
    </row>
    <row r="694" spans="1:8" ht="15" customHeight="1" x14ac:dyDescent="0.25">
      <c r="A694" s="460" t="str">
        <f>'02 LISTA CONTROLLO E RAPPORTO'!A693</f>
        <v/>
      </c>
      <c r="B694" s="192">
        <v>3502</v>
      </c>
      <c r="C694" s="423" t="str">
        <f>'02 LISTA CONTROLLO E RAPPORTO'!C693</f>
        <v>Descrizione del difetto:</v>
      </c>
      <c r="D694" s="424"/>
      <c r="E694" s="430" t="s">
        <v>2072</v>
      </c>
      <c r="F694" s="430"/>
      <c r="G694" s="431"/>
      <c r="H694" s="324">
        <v>694</v>
      </c>
    </row>
    <row r="695" spans="1:8" ht="15" customHeight="1" thickBot="1" x14ac:dyDescent="0.3">
      <c r="A695" s="425" t="str">
        <f>'02 LISTA CONTROLLO E RAPPORTO'!A694</f>
        <v/>
      </c>
      <c r="B695" s="193">
        <v>3503</v>
      </c>
      <c r="C695" s="426" t="str">
        <f>'02 LISTA CONTROLLO E RAPPORTO'!C694</f>
        <v>Descrizione del difetto:</v>
      </c>
      <c r="D695" s="427"/>
      <c r="E695" s="432" t="s">
        <v>2072</v>
      </c>
      <c r="F695" s="432"/>
      <c r="G695" s="433"/>
      <c r="H695" s="324">
        <v>695</v>
      </c>
    </row>
    <row r="696" spans="1:8" ht="19.5" thickBot="1" x14ac:dyDescent="0.3">
      <c r="A696" s="385" t="str">
        <f>'02 LISTA CONTROLLO E RAPPORTO'!A695</f>
        <v/>
      </c>
      <c r="B696" s="386">
        <v>4000</v>
      </c>
      <c r="C696" s="387" t="str">
        <f>'02 LISTA CONTROLLO E RAPPORTO'!C695</f>
        <v>Approvvigionamento idrico</v>
      </c>
      <c r="D696" s="434"/>
      <c r="E696" s="841"/>
      <c r="F696" s="841"/>
      <c r="G696" s="842"/>
      <c r="H696" s="324">
        <v>696</v>
      </c>
    </row>
    <row r="697" spans="1:8" ht="15" customHeight="1" thickBot="1" x14ac:dyDescent="0.3">
      <c r="A697" s="389" t="str">
        <f>'02 LISTA CONTROLLO E RAPPORTO'!A696</f>
        <v/>
      </c>
      <c r="B697" s="390">
        <v>4100</v>
      </c>
      <c r="C697" s="408" t="str">
        <f>'02 LISTA CONTROLLO E RAPPORTO'!C696</f>
        <v>Documenti d’esercizio</v>
      </c>
      <c r="D697" s="409"/>
      <c r="E697" s="410"/>
      <c r="F697" s="410"/>
      <c r="G697" s="411"/>
      <c r="H697" s="324">
        <v>697</v>
      </c>
    </row>
    <row r="698" spans="1:8" ht="29.45" customHeight="1" thickBot="1" x14ac:dyDescent="0.3">
      <c r="A698" s="395" t="str">
        <f>'02 LISTA CONTROLLO E RAPPORTO'!A697</f>
        <v/>
      </c>
      <c r="B698" s="203">
        <v>4101</v>
      </c>
      <c r="C698" s="144" t="str">
        <f>'02 LISTA CONTROLLO E RAPPORTO'!C697</f>
        <v>Schema di funzionamento (*in rifugi di ospedali, case per anziani, case di cura e istituti realizzati prima del 2012)</v>
      </c>
      <c r="D698" s="396"/>
      <c r="E698" s="826"/>
      <c r="F698" s="827"/>
      <c r="G698" s="828"/>
      <c r="H698" s="324">
        <v>698</v>
      </c>
    </row>
    <row r="699" spans="1:8" ht="43.7" customHeight="1" x14ac:dyDescent="0.25">
      <c r="A699" s="404" t="str">
        <f>'02 LISTA CONTROLLO E RAPPORTO'!A698</f>
        <v/>
      </c>
      <c r="B699" s="186">
        <v>4101.01</v>
      </c>
      <c r="C699" s="66" t="str">
        <f>'02 LISTA CONTROLLO E RAPPORTO'!C698</f>
        <v>Descrizione del difetto: lo schema di funzionamento «Approvvigionamento idrico» (schema di principio con istruzioni per l’uso) non è affisso in modo permanente in un luogo idoneo.</v>
      </c>
      <c r="D699" s="405" t="s">
        <v>0</v>
      </c>
      <c r="E699" s="340" t="s">
        <v>2072</v>
      </c>
      <c r="F699" s="340"/>
      <c r="G699" s="341"/>
      <c r="H699" s="324">
        <v>699</v>
      </c>
    </row>
    <row r="700" spans="1:8" ht="15.6" customHeight="1" x14ac:dyDescent="0.25">
      <c r="A700" s="399" t="str">
        <f>'02 LISTA CONTROLLO E RAPPORTO'!A699</f>
        <v/>
      </c>
      <c r="B700" s="400"/>
      <c r="C700" s="829" t="str">
        <f>'02 LISTA CONTROLLO E RAPPORTO'!C699</f>
        <v>Lo schema deve essere allestito e affisso in modo ben visibile e permanente nei pressi della batteria di distribuzione.</v>
      </c>
      <c r="D700" s="830"/>
      <c r="E700" s="830"/>
      <c r="F700" s="830"/>
      <c r="G700" s="831"/>
      <c r="H700" s="324">
        <v>700</v>
      </c>
    </row>
    <row r="701" spans="1:8" ht="43.7" customHeight="1" x14ac:dyDescent="0.25">
      <c r="A701" s="406" t="str">
        <f>'02 LISTA CONTROLLO E RAPPORTO'!A700</f>
        <v/>
      </c>
      <c r="B701" s="187">
        <v>4101.0200000000004</v>
      </c>
      <c r="C701" s="58" t="str">
        <f>'02 LISTA CONTROLLO E RAPPORTO'!C700</f>
        <v>Descrizione del difetto: lo schema di principio «Approvvigionamento idrico» disponibile non corrisponde all’impianto presente nella costruzione.</v>
      </c>
      <c r="D701" s="407" t="s">
        <v>0</v>
      </c>
      <c r="E701" s="340" t="s">
        <v>2072</v>
      </c>
      <c r="F701" s="340"/>
      <c r="G701" s="341"/>
      <c r="H701" s="324">
        <v>701</v>
      </c>
    </row>
    <row r="702" spans="1:8" ht="29.45" customHeight="1" x14ac:dyDescent="0.25">
      <c r="A702" s="399" t="str">
        <f>'02 LISTA CONTROLLO E RAPPORTO'!A701</f>
        <v/>
      </c>
      <c r="B702" s="400"/>
      <c r="C702" s="829" t="str">
        <f>'02 LISTA CONTROLLO E RAPPORTO'!C701</f>
        <v>Lo schema di principio deve corrispondere all’impianto presente e quindi essere completato, corretto o riallestito di conseguenza.</v>
      </c>
      <c r="D702" s="830"/>
      <c r="E702" s="830"/>
      <c r="F702" s="830"/>
      <c r="G702" s="831"/>
      <c r="H702" s="324">
        <v>702</v>
      </c>
    </row>
    <row r="703" spans="1:8" ht="43.7" customHeight="1" x14ac:dyDescent="0.25">
      <c r="A703" s="406" t="str">
        <f>'02 LISTA CONTROLLO E RAPPORTO'!A702</f>
        <v/>
      </c>
      <c r="B703" s="187">
        <v>4101.03</v>
      </c>
      <c r="C703" s="58" t="str">
        <f>'02 LISTA CONTROLLO E RAPPORTO'!C702</f>
        <v>Descrizione del difetto: in base allo schema di funzionamento «Approvvigionamento idrico» non è possibile impostare correttamente i seguenti modi d’esercizio:</v>
      </c>
      <c r="D703" s="407" t="s">
        <v>0</v>
      </c>
      <c r="E703" s="340" t="s">
        <v>2072</v>
      </c>
      <c r="F703" s="340"/>
      <c r="G703" s="341"/>
      <c r="H703" s="324">
        <v>703</v>
      </c>
    </row>
    <row r="704" spans="1:8" ht="15" customHeight="1" x14ac:dyDescent="0.25">
      <c r="A704" s="401" t="str">
        <f>'02 LISTA CONTROLLO E RAPPORTO'!A703</f>
        <v/>
      </c>
      <c r="B704" s="226"/>
      <c r="C704" s="835" t="str">
        <f>'02 LISTA CONTROLLO E RAPPORTO'!C703</f>
        <v>-        alimentazione dalla rete idrica locale in tempo di pace,</v>
      </c>
      <c r="D704" s="836"/>
      <c r="E704" s="836"/>
      <c r="F704" s="836"/>
      <c r="G704" s="837"/>
      <c r="H704" s="324">
        <v>704</v>
      </c>
    </row>
    <row r="705" spans="1:8" ht="15" customHeight="1" x14ac:dyDescent="0.25">
      <c r="A705" s="402" t="str">
        <f>'02 LISTA CONTROLLO E RAPPORTO'!A704</f>
        <v/>
      </c>
      <c r="B705" s="219"/>
      <c r="C705" s="835" t="str">
        <f>'02 LISTA CONTROLLO E RAPPORTO'!C704</f>
        <v>-        alimentazione dalla rete idrica locale in caso d’evento (riempimento del serbatoio con acqua dalla rete),</v>
      </c>
      <c r="D705" s="836"/>
      <c r="E705" s="836"/>
      <c r="F705" s="836"/>
      <c r="G705" s="837"/>
      <c r="H705" s="324">
        <v>705</v>
      </c>
    </row>
    <row r="706" spans="1:8" ht="15" customHeight="1" x14ac:dyDescent="0.25">
      <c r="A706" s="402" t="str">
        <f>'02 LISTA CONTROLLO E RAPPORTO'!A705</f>
        <v/>
      </c>
      <c r="B706" s="219"/>
      <c r="C706" s="835" t="str">
        <f>'02 LISTA CONTROLLO E RAPPORTO'!C705</f>
        <v>-        alimentazione dal serbatoio e</v>
      </c>
      <c r="D706" s="836"/>
      <c r="E706" s="836"/>
      <c r="F706" s="836"/>
      <c r="G706" s="837"/>
      <c r="H706" s="324">
        <v>706</v>
      </c>
    </row>
    <row r="707" spans="1:8" ht="15" customHeight="1" x14ac:dyDescent="0.25">
      <c r="A707" s="402" t="str">
        <f>'02 LISTA CONTROLLO E RAPPORTO'!A706</f>
        <v/>
      </c>
      <c r="B707" s="219"/>
      <c r="C707" s="835" t="str">
        <f>'02 LISTA CONTROLLO E RAPPORTO'!C706</f>
        <v>-        alimentazione d’emergenza.</v>
      </c>
      <c r="D707" s="836"/>
      <c r="E707" s="836"/>
      <c r="F707" s="836"/>
      <c r="G707" s="837"/>
      <c r="H707" s="324">
        <v>707</v>
      </c>
    </row>
    <row r="708" spans="1:8" ht="29.45" customHeight="1" thickBot="1" x14ac:dyDescent="0.3">
      <c r="A708" s="403" t="str">
        <f>'02 LISTA CONTROLLO E RAPPORTO'!A707</f>
        <v/>
      </c>
      <c r="B708" s="222"/>
      <c r="C708" s="852" t="str">
        <f>'02 LISTA CONTROLLO E RAPPORTO'!C707</f>
        <v>La procedura da seguire per eliminare questo difetto deve essere concordata con l’ente cantonale responsabile delle costruzioni di protezione.</v>
      </c>
      <c r="D708" s="853"/>
      <c r="E708" s="853"/>
      <c r="F708" s="853"/>
      <c r="G708" s="854"/>
      <c r="H708" s="324">
        <v>708</v>
      </c>
    </row>
    <row r="709" spans="1:8" ht="15" customHeight="1" thickBot="1" x14ac:dyDescent="0.3">
      <c r="A709" s="395" t="str">
        <f>'02 LISTA CONTROLLO E RAPPORTO'!A708</f>
        <v/>
      </c>
      <c r="B709" s="203">
        <v>4102</v>
      </c>
      <c r="C709" s="144" t="str">
        <f>'02 LISTA CONTROLLO E RAPPORTO'!C708</f>
        <v>Marcatura dei componenti</v>
      </c>
      <c r="D709" s="396"/>
      <c r="E709" s="826"/>
      <c r="F709" s="827"/>
      <c r="G709" s="828"/>
      <c r="H709" s="324">
        <v>709</v>
      </c>
    </row>
    <row r="710" spans="1:8" ht="43.7" customHeight="1" x14ac:dyDescent="0.25">
      <c r="A710" s="404" t="str">
        <f>'02 LISTA CONTROLLO E RAPPORTO'!A709</f>
        <v/>
      </c>
      <c r="B710" s="186">
        <v>4102.01</v>
      </c>
      <c r="C710" s="66" t="str">
        <f>'02 LISTA CONTROLLO E RAPPORTO'!C709</f>
        <v>Descrizione del difetto: le marcature sui componenti non corrispondono alle numerazioni e alle posizioni delle ITM e allo schema di funzionamento.</v>
      </c>
      <c r="D710" s="405" t="s">
        <v>0</v>
      </c>
      <c r="E710" s="340" t="s">
        <v>2072</v>
      </c>
      <c r="F710" s="340"/>
      <c r="G710" s="341"/>
      <c r="H710" s="324">
        <v>710</v>
      </c>
    </row>
    <row r="711" spans="1:8" ht="15" customHeight="1" x14ac:dyDescent="0.25">
      <c r="A711" s="399" t="str">
        <f>'02 LISTA CONTROLLO E RAPPORTO'!A710</f>
        <v/>
      </c>
      <c r="B711" s="400"/>
      <c r="C711" s="829" t="str">
        <f>'02 LISTA CONTROLLO E RAPPORTO'!C710</f>
        <v>Le marcature devono essere corrette o completate.</v>
      </c>
      <c r="D711" s="830"/>
      <c r="E711" s="830"/>
      <c r="F711" s="830"/>
      <c r="G711" s="831"/>
      <c r="H711" s="324">
        <v>711</v>
      </c>
    </row>
    <row r="712" spans="1:8" ht="29.45" customHeight="1" x14ac:dyDescent="0.25">
      <c r="A712" s="406" t="str">
        <f>'02 LISTA CONTROLLO E RAPPORTO'!A711</f>
        <v/>
      </c>
      <c r="B712" s="187">
        <v>4102.0200000000004</v>
      </c>
      <c r="C712" s="58" t="str">
        <f>'02 LISTA CONTROLLO E RAPPORTO'!C711</f>
        <v>Descrizione del difetto: le marcature non sono applicate in modo permanente e da escludere qualsiasi possibilità di confusione.</v>
      </c>
      <c r="D712" s="407" t="s">
        <v>0</v>
      </c>
      <c r="E712" s="340" t="s">
        <v>2072</v>
      </c>
      <c r="F712" s="340"/>
      <c r="G712" s="341"/>
      <c r="H712" s="324">
        <v>712</v>
      </c>
    </row>
    <row r="713" spans="1:8" ht="59.45" customHeight="1" thickBot="1" x14ac:dyDescent="0.3">
      <c r="A713" s="399" t="str">
        <f>'02 LISTA CONTROLLO E RAPPORTO'!A712</f>
        <v/>
      </c>
      <c r="B713" s="400"/>
      <c r="C713" s="821"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3" s="822"/>
      <c r="E713" s="822"/>
      <c r="F713" s="822"/>
      <c r="G713" s="823"/>
      <c r="H713" s="324">
        <v>713</v>
      </c>
    </row>
    <row r="714" spans="1:8" ht="15" customHeight="1" thickBot="1" x14ac:dyDescent="0.3">
      <c r="A714" s="389" t="str">
        <f>'02 LISTA CONTROLLO E RAPPORTO'!A713</f>
        <v/>
      </c>
      <c r="B714" s="390">
        <v>4200</v>
      </c>
      <c r="C714" s="408" t="str">
        <f>'02 LISTA CONTROLLO E RAPPORTO'!C713</f>
        <v>Controllo del funzionamento dell’approvvigionamento idrico</v>
      </c>
      <c r="D714" s="409"/>
      <c r="E714" s="410"/>
      <c r="F714" s="410"/>
      <c r="G714" s="411"/>
      <c r="H714" s="324">
        <v>714</v>
      </c>
    </row>
    <row r="715" spans="1:8" ht="15" customHeight="1" thickBot="1" x14ac:dyDescent="0.3">
      <c r="A715" s="395" t="str">
        <f>'02 LISTA CONTROLLO E RAPPORTO'!A714</f>
        <v/>
      </c>
      <c r="B715" s="203">
        <v>4201</v>
      </c>
      <c r="C715" s="144" t="str">
        <f>'02 LISTA CONTROLLO E RAPPORTO'!C714</f>
        <v>Condotte, valvole ed elementi di chiusura</v>
      </c>
      <c r="D715" s="396"/>
      <c r="E715" s="826"/>
      <c r="F715" s="827"/>
      <c r="G715" s="828"/>
      <c r="H715" s="324">
        <v>715</v>
      </c>
    </row>
    <row r="716" spans="1:8" ht="29.45" customHeight="1" x14ac:dyDescent="0.25">
      <c r="A716" s="397" t="str">
        <f>'02 LISTA CONTROLLO E RAPPORTO'!A715</f>
        <v/>
      </c>
      <c r="B716" s="189">
        <v>4201.01</v>
      </c>
      <c r="C716" s="68" t="str">
        <f>'02 LISTA CONTROLLO E RAPPORTO'!C715</f>
        <v>Descrizione del difetto: manca la possibilità di chiudere le condotte di alimentazione (acqua calda e fredda) appena prima dell’entrata nella costruzione di protezione.</v>
      </c>
      <c r="D716" s="398" t="s">
        <v>2073</v>
      </c>
      <c r="E716" s="346" t="s">
        <v>2072</v>
      </c>
      <c r="F716" s="346"/>
      <c r="G716" s="347"/>
      <c r="H716" s="324">
        <v>716</v>
      </c>
    </row>
    <row r="717" spans="1:8" ht="15" customHeight="1" x14ac:dyDescent="0.25">
      <c r="A717" s="399" t="str">
        <f>'02 LISTA CONTROLLO E RAPPORTO'!A716</f>
        <v/>
      </c>
      <c r="B717" s="400"/>
      <c r="C717" s="829" t="str">
        <f>'02 LISTA CONTROLLO E RAPPORTO'!C716</f>
        <v>Si deve incaricare una ditta specializzata di completare le condotte di alimentazione con elementi di chiusura appena prima dell’entrata nella costruzione di protezione.</v>
      </c>
      <c r="D717" s="830"/>
      <c r="E717" s="830"/>
      <c r="F717" s="830"/>
      <c r="G717" s="831"/>
      <c r="H717" s="324">
        <v>717</v>
      </c>
    </row>
    <row r="718" spans="1:8" ht="29.45" customHeight="1" x14ac:dyDescent="0.25">
      <c r="A718" s="439" t="str">
        <f>'02 LISTA CONTROLLO E RAPPORTO'!A717</f>
        <v/>
      </c>
      <c r="B718" s="61">
        <v>4201.0200000000004</v>
      </c>
      <c r="C718" s="12" t="str">
        <f>'02 LISTA CONTROLLO E RAPPORTO'!C717</f>
        <v>Descrizione del difetto: gli elementi di chiusura della condotta idrica di rete e delle condotte di distribuzione non funzionano.</v>
      </c>
      <c r="D718" s="440" t="s">
        <v>2073</v>
      </c>
      <c r="E718" s="346" t="s">
        <v>2072</v>
      </c>
      <c r="F718" s="346"/>
      <c r="G718" s="347"/>
      <c r="H718" s="324">
        <v>718</v>
      </c>
    </row>
    <row r="719" spans="1:8" ht="28.35" customHeight="1" x14ac:dyDescent="0.25">
      <c r="A719" s="399" t="str">
        <f>'02 LISTA CONTROLLO E RAPPORTO'!A718</f>
        <v/>
      </c>
      <c r="B719" s="400"/>
      <c r="C719" s="829" t="str">
        <f>'02 LISTA CONTROLLO E RAPPORTO'!C718</f>
        <v>Tutti gli elementi di chiusura dell’alimentazione idrica dalla rete e delle condotte di distribuzione devono essere sottoposti a una manutenzione generale o sostituite.</v>
      </c>
      <c r="D719" s="830"/>
      <c r="E719" s="830"/>
      <c r="F719" s="830"/>
      <c r="G719" s="831"/>
      <c r="H719" s="324">
        <v>719</v>
      </c>
    </row>
    <row r="720" spans="1:8" ht="29.45" customHeight="1" x14ac:dyDescent="0.25">
      <c r="A720" s="406" t="str">
        <f>'02 LISTA CONTROLLO E RAPPORTO'!A719</f>
        <v/>
      </c>
      <c r="B720" s="187">
        <v>4201.03</v>
      </c>
      <c r="C720" s="58" t="str">
        <f>'02 LISTA CONTROLLO E RAPPORTO'!C719</f>
        <v>Descrizione del difetto: gli impianti sanitari non sono fissati in modo resistente agli urti.</v>
      </c>
      <c r="D720" s="407" t="s">
        <v>0</v>
      </c>
      <c r="E720" s="340" t="s">
        <v>2072</v>
      </c>
      <c r="F720" s="340"/>
      <c r="G720" s="341"/>
      <c r="H720" s="324">
        <v>720</v>
      </c>
    </row>
    <row r="721" spans="1:8" ht="29.45" customHeight="1" x14ac:dyDescent="0.25">
      <c r="A721" s="401" t="str">
        <f>'02 LISTA CONTROLLO E RAPPORTO'!A720</f>
        <v/>
      </c>
      <c r="B721" s="226"/>
      <c r="C721" s="829" t="str">
        <f>'02 LISTA CONTROLLO E RAPPORTO'!C720</f>
        <v>Gli impianti sanitari devono essere fissati secondo le ITR 1997. Alle condotte si devono apportare dei fissaggi antiurto almeno ogni 3.5 m.</v>
      </c>
      <c r="D721" s="830"/>
      <c r="E721" s="830"/>
      <c r="F721" s="830"/>
      <c r="G721" s="831"/>
      <c r="H721" s="324">
        <v>721</v>
      </c>
    </row>
    <row r="722" spans="1:8" ht="43.7" customHeight="1" x14ac:dyDescent="0.25">
      <c r="A722" s="403" t="str">
        <f>'02 LISTA CONTROLLO E RAPPORTO'!A721</f>
        <v/>
      </c>
      <c r="B722" s="222"/>
      <c r="C722" s="829"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2" s="830"/>
      <c r="E722" s="830"/>
      <c r="F722" s="830"/>
      <c r="G722" s="831"/>
      <c r="H722" s="324">
        <v>722</v>
      </c>
    </row>
    <row r="723" spans="1:8" ht="29.45" customHeight="1" x14ac:dyDescent="0.25">
      <c r="A723" s="439" t="str">
        <f>'02 LISTA CONTROLLO E RAPPORTO'!A722</f>
        <v/>
      </c>
      <c r="B723" s="61">
        <v>4201.04</v>
      </c>
      <c r="C723" s="12" t="str">
        <f>'02 LISTA CONTROLLO E RAPPORTO'!C722</f>
        <v>Descrizione del difetto: non sono più disponibili tutti gli impianti sanitari necessari per questa costruzione di protezione.</v>
      </c>
      <c r="D723" s="440" t="s">
        <v>2073</v>
      </c>
      <c r="E723" s="346" t="s">
        <v>2072</v>
      </c>
      <c r="F723" s="346"/>
      <c r="G723" s="347"/>
      <c r="H723" s="324">
        <v>723</v>
      </c>
    </row>
    <row r="724" spans="1:8" ht="28.35" customHeight="1" x14ac:dyDescent="0.25">
      <c r="A724" s="401" t="str">
        <f>'02 LISTA CONTROLLO E RAPPORTO'!A723</f>
        <v/>
      </c>
      <c r="B724" s="226"/>
      <c r="C724" s="829" t="str">
        <f>'02 LISTA CONTROLLO E RAPPORTO'!C723</f>
        <v xml:space="preserve">In presenza di questo difetto, la costruzione di protezione non può essere utilizzata per lo scopo per cui era stata concepita e autorizzata. </v>
      </c>
      <c r="D724" s="830"/>
      <c r="E724" s="830"/>
      <c r="F724" s="830"/>
      <c r="G724" s="831"/>
      <c r="H724" s="324">
        <v>724</v>
      </c>
    </row>
    <row r="725" spans="1:8" ht="15" customHeight="1" x14ac:dyDescent="0.25">
      <c r="A725" s="403" t="str">
        <f>'02 LISTA CONTROLLO E RAPPORTO'!A724</f>
        <v/>
      </c>
      <c r="B725" s="222"/>
      <c r="C725" s="829" t="str">
        <f>'02 LISTA CONTROLLO E RAPPORTO'!C724</f>
        <v>La procedura da seguire deve essere concordata con l’ente cantonale responsabile delle costruzioni di protezione.</v>
      </c>
      <c r="D725" s="830"/>
      <c r="E725" s="830"/>
      <c r="F725" s="830"/>
      <c r="G725" s="831"/>
      <c r="H725" s="324">
        <v>725</v>
      </c>
    </row>
    <row r="726" spans="1:8" ht="29.45" customHeight="1" x14ac:dyDescent="0.25">
      <c r="A726" s="414" t="str">
        <f>'02 LISTA CONTROLLO E RAPPORTO'!A725</f>
        <v/>
      </c>
      <c r="B726" s="195">
        <v>4201.05</v>
      </c>
      <c r="C726" s="75" t="str">
        <f>'02 LISTA CONTROLLO E RAPPORTO'!C725</f>
        <v>Descrizione del difetto: non è possibile svuotare e spurgare le condotte dell’acqua.</v>
      </c>
      <c r="D726" s="415" t="s">
        <v>1</v>
      </c>
      <c r="E726" s="344" t="s">
        <v>2072</v>
      </c>
      <c r="F726" s="344"/>
      <c r="G726" s="345"/>
      <c r="H726" s="324">
        <v>726</v>
      </c>
    </row>
    <row r="727" spans="1:8" ht="61.35" customHeight="1" x14ac:dyDescent="0.25">
      <c r="A727" s="399" t="str">
        <f>'02 LISTA CONTROLLO E RAPPORTO'!A726</f>
        <v/>
      </c>
      <c r="B727" s="400"/>
      <c r="C727" s="829"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7" s="830"/>
      <c r="E727" s="830"/>
      <c r="F727" s="830"/>
      <c r="G727" s="831"/>
      <c r="H727" s="324">
        <v>727</v>
      </c>
    </row>
    <row r="728" spans="1:8" ht="15" customHeight="1" x14ac:dyDescent="0.25">
      <c r="A728" s="406" t="str">
        <f>'02 LISTA CONTROLLO E RAPPORTO'!A727</f>
        <v/>
      </c>
      <c r="B728" s="187">
        <v>4201.0600000000004</v>
      </c>
      <c r="C728" s="58" t="str">
        <f>'02 LISTA CONTROLLO E RAPPORTO'!C727</f>
        <v>Descrizione del difetto: i rubinetti e i sanitari non sono ermetici.</v>
      </c>
      <c r="D728" s="407" t="s">
        <v>0</v>
      </c>
      <c r="E728" s="340" t="s">
        <v>2072</v>
      </c>
      <c r="F728" s="340"/>
      <c r="G728" s="341"/>
      <c r="H728" s="324">
        <v>728</v>
      </c>
    </row>
    <row r="729" spans="1:8" ht="29.45" customHeight="1" x14ac:dyDescent="0.25">
      <c r="A729" s="399" t="str">
        <f>'02 LISTA CONTROLLO E RAPPORTO'!A728</f>
        <v/>
      </c>
      <c r="B729" s="400"/>
      <c r="C729" s="829" t="str">
        <f>'02 LISTA CONTROLLO E RAPPORTO'!C728</f>
        <v>In presenza di questo difetto si creano depositi di calcare e incrostazioni. Si deve incaricare un professionista di eseguire la manutenzione dei rubinetti e sanitari.</v>
      </c>
      <c r="D729" s="830"/>
      <c r="E729" s="830"/>
      <c r="F729" s="830"/>
      <c r="G729" s="831"/>
      <c r="H729" s="324">
        <v>729</v>
      </c>
    </row>
    <row r="730" spans="1:8" ht="15" customHeight="1" x14ac:dyDescent="0.25">
      <c r="A730" s="406" t="str">
        <f>'02 LISTA CONTROLLO E RAPPORTO'!A729</f>
        <v/>
      </c>
      <c r="B730" s="187">
        <v>4201.07</v>
      </c>
      <c r="C730" s="58" t="str">
        <f>'02 LISTA CONTROLLO E RAPPORTO'!C729</f>
        <v>Descrizione del difetto: i sanitari sono danneggiati o difettosi.</v>
      </c>
      <c r="D730" s="407" t="s">
        <v>0</v>
      </c>
      <c r="E730" s="340" t="s">
        <v>2072</v>
      </c>
      <c r="F730" s="340"/>
      <c r="G730" s="341"/>
      <c r="H730" s="324">
        <v>730</v>
      </c>
    </row>
    <row r="731" spans="1:8" ht="15" customHeight="1" x14ac:dyDescent="0.25">
      <c r="A731" s="399" t="str">
        <f>'02 LISTA CONTROLLO E RAPPORTO'!A730</f>
        <v/>
      </c>
      <c r="B731" s="400"/>
      <c r="C731" s="829" t="str">
        <f>'02 LISTA CONTROLLO E RAPPORTO'!C730</f>
        <v xml:space="preserve">I sanitari danneggiati o difettosi devono essere riparati o sostituiti. </v>
      </c>
      <c r="D731" s="830"/>
      <c r="E731" s="830"/>
      <c r="F731" s="830"/>
      <c r="G731" s="831"/>
      <c r="H731" s="324">
        <v>731</v>
      </c>
    </row>
    <row r="732" spans="1:8" ht="29.45" customHeight="1" x14ac:dyDescent="0.25">
      <c r="A732" s="406" t="str">
        <f>'02 LISTA CONTROLLO E RAPPORTO'!A731</f>
        <v/>
      </c>
      <c r="B732" s="187">
        <v>4201.08</v>
      </c>
      <c r="C732" s="58" t="str">
        <f>'02 LISTA CONTROLLO E RAPPORTO'!C731</f>
        <v>Descrizione del difetto: i sanitari sono sporchi e presentano incrostazioni (calcare, ecc.).</v>
      </c>
      <c r="D732" s="407" t="s">
        <v>0</v>
      </c>
      <c r="E732" s="340" t="s">
        <v>2072</v>
      </c>
      <c r="F732" s="340"/>
      <c r="G732" s="341"/>
      <c r="H732" s="324">
        <v>732</v>
      </c>
    </row>
    <row r="733" spans="1:8" ht="29.45" customHeight="1" x14ac:dyDescent="0.25">
      <c r="A733" s="399" t="str">
        <f>'02 LISTA CONTROLLO E RAPPORTO'!A732</f>
        <v/>
      </c>
      <c r="B733" s="400"/>
      <c r="C733" s="829" t="str">
        <f>'02 LISTA CONTROLLO E RAPPORTO'!C732</f>
        <v>Gli impianti sanitari sporchi o incrostati devono essere sottoposti a una manutenzione generale. I residui calcarei e le incrostazioni devono essere rimossi con detergenti idonei.</v>
      </c>
      <c r="D733" s="830"/>
      <c r="E733" s="830"/>
      <c r="F733" s="830"/>
      <c r="G733" s="831"/>
      <c r="H733" s="324">
        <v>733</v>
      </c>
    </row>
    <row r="734" spans="1:8" ht="29.45" customHeight="1" x14ac:dyDescent="0.25">
      <c r="A734" s="406" t="str">
        <f>'02 LISTA CONTROLLO E RAPPORTO'!A733</f>
        <v/>
      </c>
      <c r="B734" s="187">
        <v>4201.09</v>
      </c>
      <c r="C734" s="58" t="str">
        <f>'02 LISTA CONTROLLO E RAPPORTO'!C733</f>
        <v>Descrizione del difetto: non sono presenti lavandini, vuotatoi e lavabi a canale conformi.</v>
      </c>
      <c r="D734" s="407" t="s">
        <v>0</v>
      </c>
      <c r="E734" s="340" t="s">
        <v>2072</v>
      </c>
      <c r="F734" s="340"/>
      <c r="G734" s="341"/>
      <c r="H734" s="324">
        <v>734</v>
      </c>
    </row>
    <row r="735" spans="1:8" ht="29.45" customHeight="1" x14ac:dyDescent="0.25">
      <c r="A735" s="401" t="str">
        <f>'02 LISTA CONTROLLO E RAPPORTO'!A734</f>
        <v/>
      </c>
      <c r="B735" s="226"/>
      <c r="C735" s="829" t="str">
        <f>'02 LISTA CONTROLLO E RAPPORTO'!C734</f>
        <v>Questi devono essere sistemati secondo le direttive dell’UFPP (ITO 1977, ITR 1997).</v>
      </c>
      <c r="D735" s="830"/>
      <c r="E735" s="830"/>
      <c r="F735" s="830"/>
      <c r="G735" s="831"/>
      <c r="H735" s="324">
        <v>735</v>
      </c>
    </row>
    <row r="736" spans="1:8" ht="43.35" customHeight="1" x14ac:dyDescent="0.25">
      <c r="A736" s="403" t="str">
        <f>'02 LISTA CONTROLLO E RAPPORTO'!A735</f>
        <v/>
      </c>
      <c r="B736" s="222"/>
      <c r="C736" s="829"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6" s="830"/>
      <c r="E736" s="830"/>
      <c r="F736" s="830"/>
      <c r="G736" s="831"/>
      <c r="H736" s="324">
        <v>736</v>
      </c>
    </row>
    <row r="737" spans="1:8" ht="29.45" customHeight="1" x14ac:dyDescent="0.25">
      <c r="A737" s="414" t="str">
        <f>'02 LISTA CONTROLLO E RAPPORTO'!A736</f>
        <v/>
      </c>
      <c r="B737" s="195">
        <v>4201.1000000000004</v>
      </c>
      <c r="C737" s="75" t="str">
        <f>'02 LISTA CONTROLLO E RAPPORTO'!C736</f>
        <v>Descrizione del difetto: la valvola di sicurezza nella condotta di alimentazione del boiler non funziona.</v>
      </c>
      <c r="D737" s="415" t="s">
        <v>1</v>
      </c>
      <c r="E737" s="344" t="s">
        <v>2072</v>
      </c>
      <c r="F737" s="344"/>
      <c r="G737" s="345"/>
      <c r="H737" s="324">
        <v>737</v>
      </c>
    </row>
    <row r="738" spans="1:8" ht="44.45" customHeight="1" thickBot="1" x14ac:dyDescent="0.3">
      <c r="A738" s="399" t="str">
        <f>'02 LISTA CONTROLLO E RAPPORTO'!A737</f>
        <v/>
      </c>
      <c r="B738" s="400"/>
      <c r="C738" s="821"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8" s="822"/>
      <c r="E738" s="822"/>
      <c r="F738" s="822"/>
      <c r="G738" s="823"/>
      <c r="H738" s="324">
        <v>738</v>
      </c>
    </row>
    <row r="739" spans="1:8" ht="29.45" customHeight="1" thickBot="1" x14ac:dyDescent="0.3">
      <c r="A739" s="395" t="str">
        <f>'02 LISTA CONTROLLO E RAPPORTO'!A738</f>
        <v/>
      </c>
      <c r="B739" s="203">
        <v>4202</v>
      </c>
      <c r="C739" s="144" t="str">
        <f>'02 LISTA CONTROLLO E RAPPORTO'!C738</f>
        <v>Erogazione dell’acqua d’emergenza (* in rifugi di ospedali, case per anziani, case di cura e istituti realizzati prima del 2012)</v>
      </c>
      <c r="D739" s="396"/>
      <c r="E739" s="826"/>
      <c r="F739" s="827"/>
      <c r="G739" s="828"/>
      <c r="H739" s="324">
        <v>739</v>
      </c>
    </row>
    <row r="740" spans="1:8" ht="29.45" customHeight="1" x14ac:dyDescent="0.25">
      <c r="A740" s="397" t="str">
        <f>'02 LISTA CONTROLLO E RAPPORTO'!A739</f>
        <v/>
      </c>
      <c r="B740" s="189">
        <v>4202.01</v>
      </c>
      <c r="C740" s="68" t="str">
        <f>'02 LISTA CONTROLLO E RAPPORTO'!C739</f>
        <v>Descrizione del difetto: l’erogazione d’acqua d’emergenza tramite azionamento della pompa a mano non funziona.</v>
      </c>
      <c r="D740" s="398" t="s">
        <v>2073</v>
      </c>
      <c r="E740" s="346" t="s">
        <v>2072</v>
      </c>
      <c r="F740" s="346"/>
      <c r="G740" s="347"/>
      <c r="H740" s="324">
        <v>740</v>
      </c>
    </row>
    <row r="741" spans="1:8" ht="15" customHeight="1" x14ac:dyDescent="0.25">
      <c r="A741" s="399" t="str">
        <f>'02 LISTA CONTROLLO E RAPPORTO'!A740</f>
        <v/>
      </c>
      <c r="B741" s="400"/>
      <c r="C741" s="829" t="str">
        <f>'02 LISTA CONTROLLO E RAPPORTO'!C740</f>
        <v>Si deve incaricare un professionista di ripararla o sostituirla.</v>
      </c>
      <c r="D741" s="830"/>
      <c r="E741" s="830"/>
      <c r="F741" s="830"/>
      <c r="G741" s="831"/>
      <c r="H741" s="324">
        <v>741</v>
      </c>
    </row>
    <row r="742" spans="1:8" ht="29.45" customHeight="1" x14ac:dyDescent="0.25">
      <c r="A742" s="406" t="str">
        <f>'02 LISTA CONTROLLO E RAPPORTO'!A741</f>
        <v/>
      </c>
      <c r="B742" s="187">
        <v>4202.0200000000004</v>
      </c>
      <c r="C742" s="58" t="str">
        <f>'02 LISTA CONTROLLO E RAPPORTO'!C741</f>
        <v>Descrizione del difetto: non è presente una condotta dedicata per il prelievo di acqua d’emergenza.</v>
      </c>
      <c r="D742" s="407" t="s">
        <v>0</v>
      </c>
      <c r="E742" s="340" t="s">
        <v>2072</v>
      </c>
      <c r="F742" s="340"/>
      <c r="G742" s="341"/>
      <c r="H742" s="324">
        <v>742</v>
      </c>
    </row>
    <row r="743" spans="1:8" ht="58.7" customHeight="1" x14ac:dyDescent="0.25">
      <c r="A743" s="401" t="str">
        <f>'02 LISTA CONTROLLO E RAPPORTO'!A742</f>
        <v/>
      </c>
      <c r="B743" s="226"/>
      <c r="C743" s="829"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3" s="830"/>
      <c r="E743" s="830"/>
      <c r="F743" s="830"/>
      <c r="G743" s="831"/>
      <c r="H743" s="324">
        <v>743</v>
      </c>
    </row>
    <row r="744" spans="1:8" x14ac:dyDescent="0.25">
      <c r="A744" s="403" t="str">
        <f>'02 LISTA CONTROLLO E RAPPORTO'!A743</f>
        <v/>
      </c>
      <c r="B744" s="222"/>
      <c r="C744" s="829" t="str">
        <f>'02 LISTA CONTROLLO E RAPPORTO'!C743</f>
        <v>In presenza di un difetto, ci si deve accordare con l’ente cantonale responsabile delle costruzioni di protezione su come procedere.</v>
      </c>
      <c r="D744" s="830"/>
      <c r="E744" s="830"/>
      <c r="F744" s="830"/>
      <c r="G744" s="831"/>
      <c r="H744" s="324">
        <v>744</v>
      </c>
    </row>
    <row r="745" spans="1:8" ht="29.45" customHeight="1" x14ac:dyDescent="0.25">
      <c r="A745" s="414" t="str">
        <f>'02 LISTA CONTROLLO E RAPPORTO'!A744</f>
        <v/>
      </c>
      <c r="B745" s="195">
        <v>4202.03</v>
      </c>
      <c r="C745" s="75" t="str">
        <f>'02 LISTA CONTROLLO E RAPPORTO'!C744</f>
        <v>Descrizione del difetto: non è possibile svuotare completamente la condotta per l’erogazione d’acqua d’emergenza che conduce dal serbatoio alla pompa a mano.</v>
      </c>
      <c r="D745" s="415" t="s">
        <v>1</v>
      </c>
      <c r="E745" s="344" t="s">
        <v>2072</v>
      </c>
      <c r="F745" s="344"/>
      <c r="G745" s="345"/>
      <c r="H745" s="324">
        <v>745</v>
      </c>
    </row>
    <row r="746" spans="1:8" ht="58.7" customHeight="1" x14ac:dyDescent="0.25">
      <c r="A746" s="401" t="str">
        <f>'02 LISTA CONTROLLO E RAPPORTO'!A745</f>
        <v/>
      </c>
      <c r="B746" s="226"/>
      <c r="C746" s="829"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6" s="830"/>
      <c r="E746" s="830"/>
      <c r="F746" s="830"/>
      <c r="G746" s="831"/>
      <c r="H746" s="324">
        <v>746</v>
      </c>
    </row>
    <row r="747" spans="1:8" ht="29.45" customHeight="1" thickBot="1" x14ac:dyDescent="0.3">
      <c r="A747" s="403" t="str">
        <f>'02 LISTA CONTROLLO E RAPPORTO'!A746</f>
        <v/>
      </c>
      <c r="B747" s="222"/>
      <c r="C747" s="821" t="str">
        <f>'02 LISTA CONTROLLO E RAPPORTO'!C746</f>
        <v>In presenza di un difetto ci si deve accordare con l’ente cantonale responsabile delle costruzioni di protezione su come procedere.</v>
      </c>
      <c r="D747" s="822"/>
      <c r="E747" s="822"/>
      <c r="F747" s="822"/>
      <c r="G747" s="823"/>
      <c r="H747" s="324">
        <v>747</v>
      </c>
    </row>
    <row r="748" spans="1:8" ht="15" customHeight="1" thickBot="1" x14ac:dyDescent="0.3">
      <c r="A748" s="395" t="str">
        <f>'02 LISTA CONTROLLO E RAPPORTO'!A747</f>
        <v/>
      </c>
      <c r="B748" s="203">
        <v>4203</v>
      </c>
      <c r="C748" s="144" t="str">
        <f>'02 LISTA CONTROLLO E RAPPORTO'!C747</f>
        <v>Elevatore di pressione</v>
      </c>
      <c r="D748" s="396"/>
      <c r="E748" s="855"/>
      <c r="F748" s="855"/>
      <c r="G748" s="856"/>
      <c r="H748" s="324">
        <v>748</v>
      </c>
    </row>
    <row r="749" spans="1:8" ht="29.45" customHeight="1" x14ac:dyDescent="0.25">
      <c r="A749" s="404" t="str">
        <f>'02 LISTA CONTROLLO E RAPPORTO'!A748</f>
        <v/>
      </c>
      <c r="B749" s="186">
        <v>4203.01</v>
      </c>
      <c r="C749" s="66" t="str">
        <f>'02 LISTA CONTROLLO E RAPPORTO'!C748</f>
        <v>Descrizione del difetto: è presente un elevatore di pressione non più ammesso per questo tipo di costruzione di protezione.</v>
      </c>
      <c r="D749" s="405" t="s">
        <v>0</v>
      </c>
      <c r="E749" s="340" t="s">
        <v>2072</v>
      </c>
      <c r="F749" s="340"/>
      <c r="G749" s="341"/>
      <c r="H749" s="324">
        <v>749</v>
      </c>
    </row>
    <row r="750" spans="1:8" ht="29.45" customHeight="1" x14ac:dyDescent="0.25">
      <c r="A750" s="401" t="str">
        <f>'02 LISTA CONTROLLO E RAPPORTO'!A749</f>
        <v/>
      </c>
      <c r="B750" s="226"/>
      <c r="C750" s="829" t="str">
        <f>'02 LISTA CONTROLLO E RAPPORTO'!C749</f>
        <v>Gli elevatori di pressione non più funzionanti e i rispettivi comandi elettrici devono essere rimossi.</v>
      </c>
      <c r="D750" s="830"/>
      <c r="E750" s="830"/>
      <c r="F750" s="830"/>
      <c r="G750" s="831"/>
      <c r="H750" s="324">
        <v>750</v>
      </c>
    </row>
    <row r="751" spans="1:8" ht="29.45" customHeight="1" x14ac:dyDescent="0.25">
      <c r="A751" s="402" t="str">
        <f>'02 LISTA CONTROLLO E RAPPORTO'!A750</f>
        <v/>
      </c>
      <c r="B751" s="219"/>
      <c r="C751" s="829" t="str">
        <f>'02 LISTA CONTROLLO E RAPPORTO'!C750</f>
        <v>La pompa ad azionamento manuale per il prelievo d’acqua d’emergenza (presso il serbatoio d’acqua o in cucina) va mantenuta se esiste già o procurata se manca.</v>
      </c>
      <c r="D751" s="830"/>
      <c r="E751" s="830"/>
      <c r="F751" s="830"/>
      <c r="G751" s="831"/>
      <c r="H751" s="324">
        <v>751</v>
      </c>
    </row>
    <row r="752" spans="1:8" ht="15" customHeight="1" x14ac:dyDescent="0.25">
      <c r="A752" s="403" t="str">
        <f>'02 LISTA CONTROLLO E RAPPORTO'!A751</f>
        <v/>
      </c>
      <c r="B752" s="222"/>
      <c r="C752" s="829" t="str">
        <f>'02 LISTA CONTROLLO E RAPPORTO'!C751</f>
        <v>In presenza di un difetto ci si deve accordare con l’ente cantonale responsabile delle costruzioni di protezione su come procedere.</v>
      </c>
      <c r="D752" s="830"/>
      <c r="E752" s="830"/>
      <c r="F752" s="830"/>
      <c r="G752" s="831"/>
      <c r="H752" s="324">
        <v>752</v>
      </c>
    </row>
    <row r="753" spans="1:8" ht="15" customHeight="1" x14ac:dyDescent="0.25">
      <c r="A753" s="406" t="str">
        <f>'02 LISTA CONTROLLO E RAPPORTO'!A752</f>
        <v/>
      </c>
      <c r="B753" s="187">
        <v>4203.0200000000004</v>
      </c>
      <c r="C753" s="58" t="str">
        <f>'02 LISTA CONTROLLO E RAPPORTO'!C752</f>
        <v>Descrizione del difetto: l’elevatore di pressione non funziona.</v>
      </c>
      <c r="D753" s="407" t="s">
        <v>0</v>
      </c>
      <c r="E753" s="340" t="s">
        <v>2072</v>
      </c>
      <c r="F753" s="340"/>
      <c r="G753" s="341"/>
      <c r="H753" s="324">
        <v>753</v>
      </c>
    </row>
    <row r="754" spans="1:8" ht="29.45" customHeight="1" x14ac:dyDescent="0.25">
      <c r="A754" s="401" t="str">
        <f>'02 LISTA CONTROLLO E RAPPORTO'!A753</f>
        <v/>
      </c>
      <c r="B754" s="226"/>
      <c r="C754" s="829" t="str">
        <f>'02 LISTA CONTROLLO E RAPPORTO'!C753</f>
        <v xml:space="preserve">Il risanamento non è urgente. L’elevatore di pressione deve essere messo fuori servizio a regola d’arte e contrassegnato con una targa «Fuori servizio» </v>
      </c>
      <c r="D754" s="830"/>
      <c r="E754" s="830"/>
      <c r="F754" s="830"/>
      <c r="G754" s="831"/>
      <c r="H754" s="324">
        <v>754</v>
      </c>
    </row>
    <row r="755" spans="1:8" ht="29.45" customHeight="1" x14ac:dyDescent="0.25">
      <c r="A755" s="403" t="str">
        <f>'02 LISTA CONTROLLO E RAPPORTO'!A754</f>
        <v/>
      </c>
      <c r="B755" s="222"/>
      <c r="C755" s="829" t="str">
        <f>'02 LISTA CONTROLLO E RAPPORTO'!C754</f>
        <v>In presenza di un difetto ci si deve accordare con l’ente cantonale responsabile delle costruzioni di protezione su come procedere.</v>
      </c>
      <c r="D755" s="830"/>
      <c r="E755" s="830"/>
      <c r="F755" s="830"/>
      <c r="G755" s="831"/>
      <c r="H755" s="324">
        <v>755</v>
      </c>
    </row>
    <row r="756" spans="1:8" ht="43.7" customHeight="1" x14ac:dyDescent="0.25">
      <c r="A756" s="414" t="str">
        <f>'02 LISTA CONTROLLO E RAPPORTO'!A755</f>
        <v/>
      </c>
      <c r="B756" s="195">
        <v>4203.03</v>
      </c>
      <c r="C756" s="75" t="str">
        <f>'02 LISTA CONTROLLO E RAPPORTO'!C755</f>
        <v>Descrizione del difetto: la condotta di manutenzione non è meccanicamente separata tra la batteria di distribuzione (distribuzione di rete) e l’elevatore di pressione.</v>
      </c>
      <c r="D756" s="415" t="s">
        <v>1</v>
      </c>
      <c r="E756" s="344" t="s">
        <v>2072</v>
      </c>
      <c r="F756" s="344"/>
      <c r="G756" s="345"/>
      <c r="H756" s="324">
        <v>756</v>
      </c>
    </row>
    <row r="757" spans="1:8" ht="60" customHeight="1" x14ac:dyDescent="0.25">
      <c r="A757" s="399" t="str">
        <f>'02 LISTA CONTROLLO E RAPPORTO'!A756</f>
        <v/>
      </c>
      <c r="B757" s="400"/>
      <c r="C757" s="829"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7" s="830"/>
      <c r="E757" s="830"/>
      <c r="F757" s="830"/>
      <c r="G757" s="831"/>
      <c r="H757" s="324">
        <v>757</v>
      </c>
    </row>
    <row r="758" spans="1:8" ht="29.45" customHeight="1" x14ac:dyDescent="0.25">
      <c r="A758" s="414" t="str">
        <f>'02 LISTA CONTROLLO E RAPPORTO'!A757</f>
        <v/>
      </c>
      <c r="B758" s="195">
        <v>4203.04</v>
      </c>
      <c r="C758" s="75" t="str">
        <f>'02 LISTA CONTROLLO E RAPPORTO'!C757</f>
        <v>Descrizione del difetto: non è possibile svuotare completamente la condotta di prelievo che conduce dal serbatoio dell’acqua all’elevatore di pressione.</v>
      </c>
      <c r="D758" s="415" t="s">
        <v>1</v>
      </c>
      <c r="E758" s="344" t="s">
        <v>2072</v>
      </c>
      <c r="F758" s="344"/>
      <c r="G758" s="345"/>
      <c r="H758" s="324">
        <v>758</v>
      </c>
    </row>
    <row r="759" spans="1:8" ht="29.45" customHeight="1" x14ac:dyDescent="0.25">
      <c r="A759" s="399" t="str">
        <f>'02 LISTA CONTROLLO E RAPPORTO'!A758</f>
        <v/>
      </c>
      <c r="B759" s="400"/>
      <c r="C759" s="829" t="str">
        <f>'02 LISTA CONTROLLO E RAPPORTO'!C758</f>
        <v>Si devono installare i rubinetti di svuotamento necessari. In caso contrario, il proprietario può andare incontro a conseguenze di responsabilità civile, eventualità di cui deve essere informato.</v>
      </c>
      <c r="D759" s="830"/>
      <c r="E759" s="830"/>
      <c r="F759" s="830"/>
      <c r="G759" s="831"/>
      <c r="H759" s="324">
        <v>759</v>
      </c>
    </row>
    <row r="760" spans="1:8" ht="29.45" customHeight="1" x14ac:dyDescent="0.25">
      <c r="A760" s="439" t="str">
        <f>'02 LISTA CONTROLLO E RAPPORTO'!A759</f>
        <v/>
      </c>
      <c r="B760" s="61">
        <v>4203.05</v>
      </c>
      <c r="C760" s="12" t="str">
        <f>'02 LISTA CONTROLLO E RAPPORTO'!C759</f>
        <v>Descrizione del difetto: manca la curva di commutazione per il funzionamento dalla rete e il funzionamento dal serbatoio.</v>
      </c>
      <c r="D760" s="440" t="s">
        <v>2073</v>
      </c>
      <c r="E760" s="346" t="s">
        <v>2072</v>
      </c>
      <c r="F760" s="346"/>
      <c r="G760" s="347"/>
      <c r="H760" s="324">
        <v>760</v>
      </c>
    </row>
    <row r="761" spans="1:8" ht="30" customHeight="1" x14ac:dyDescent="0.25">
      <c r="A761" s="401" t="str">
        <f>'02 LISTA CONTROLLO E RAPPORTO'!A760</f>
        <v/>
      </c>
      <c r="B761" s="226"/>
      <c r="C761" s="829" t="str">
        <f>'02 LISTA CONTROLLO E RAPPORTO'!C760</f>
        <v>Con la curva di commutazione si predefinisce meccanicamente se l’approvvigionamento d’acqua deve avvenire dalla rete idrica locale o dal serbatoio dell’acqua attraverso l’elevatore di pressione.</v>
      </c>
      <c r="D761" s="830"/>
      <c r="E761" s="830"/>
      <c r="F761" s="830"/>
      <c r="G761" s="831"/>
      <c r="H761" s="324">
        <v>761</v>
      </c>
    </row>
    <row r="762" spans="1:8" ht="29.45" customHeight="1" thickBot="1" x14ac:dyDescent="0.3">
      <c r="A762" s="403" t="str">
        <f>'02 LISTA CONTROLLO E RAPPORTO'!A761</f>
        <v/>
      </c>
      <c r="B762" s="222"/>
      <c r="C762" s="821" t="str">
        <f>'02 LISTA CONTROLLO E RAPPORTO'!C761</f>
        <v>Questo difetto dovrebbe essere eliminato il più presto possibile per evitare che l’acqua del serbatoio finisca nell’acqua della rete.</v>
      </c>
      <c r="D762" s="822"/>
      <c r="E762" s="822"/>
      <c r="F762" s="822"/>
      <c r="G762" s="823"/>
      <c r="H762" s="324">
        <v>762</v>
      </c>
    </row>
    <row r="763" spans="1:8" ht="15" customHeight="1" thickBot="1" x14ac:dyDescent="0.3">
      <c r="A763" s="395" t="str">
        <f>'02 LISTA CONTROLLO E RAPPORTO'!A762</f>
        <v/>
      </c>
      <c r="B763" s="203">
        <v>4204</v>
      </c>
      <c r="C763" s="144" t="str">
        <f>'02 LISTA CONTROLLO E RAPPORTO'!C762</f>
        <v>Impianto di disinfezione a raggi UV</v>
      </c>
      <c r="D763" s="396"/>
      <c r="E763" s="855"/>
      <c r="F763" s="855"/>
      <c r="G763" s="856"/>
      <c r="H763" s="324">
        <v>763</v>
      </c>
    </row>
    <row r="764" spans="1:8" ht="29.45" customHeight="1" x14ac:dyDescent="0.25">
      <c r="A764" s="404" t="str">
        <f>'02 LISTA CONTROLLO E RAPPORTO'!A763</f>
        <v/>
      </c>
      <c r="B764" s="186">
        <v>4204.01</v>
      </c>
      <c r="C764" s="66" t="str">
        <f>'02 LISTA CONTROLLO E RAPPORTO'!C763</f>
        <v>Descrizione del difetto: è presente un impianto di disinfezione a raggi UV non ammesso per questo tipo di costruzione di protezione.</v>
      </c>
      <c r="D764" s="405" t="s">
        <v>0</v>
      </c>
      <c r="E764" s="340" t="s">
        <v>2072</v>
      </c>
      <c r="F764" s="340"/>
      <c r="G764" s="341"/>
      <c r="H764" s="324">
        <v>764</v>
      </c>
    </row>
    <row r="765" spans="1:8" ht="29.45" customHeight="1" x14ac:dyDescent="0.25">
      <c r="A765" s="399" t="str">
        <f>'02 LISTA CONTROLLO E RAPPORTO'!A764</f>
        <v/>
      </c>
      <c r="B765" s="400"/>
      <c r="C765" s="829" t="str">
        <f>'02 LISTA CONTROLLO E RAPPORTO'!C764</f>
        <v>L’impianto di disinfezione a raggi UV e i relativi comandi elettrici devono essere messi fuori servizio e smontati.</v>
      </c>
      <c r="D765" s="830"/>
      <c r="E765" s="830"/>
      <c r="F765" s="830"/>
      <c r="G765" s="831"/>
      <c r="H765" s="324">
        <v>765</v>
      </c>
    </row>
    <row r="766" spans="1:8" ht="29.45" customHeight="1" x14ac:dyDescent="0.25">
      <c r="A766" s="406" t="str">
        <f>'02 LISTA CONTROLLO E RAPPORTO'!A765</f>
        <v/>
      </c>
      <c r="B766" s="187">
        <v>4204.0200000000004</v>
      </c>
      <c r="C766" s="58" t="str">
        <f>'02 LISTA CONTROLLO E RAPPORTO'!C765</f>
        <v>Descrizione del difetto: l’impianto di disinfezione a raggi UV non è stato messo fuori servizio.</v>
      </c>
      <c r="D766" s="407" t="s">
        <v>0</v>
      </c>
      <c r="E766" s="340" t="s">
        <v>2072</v>
      </c>
      <c r="F766" s="340"/>
      <c r="G766" s="341"/>
      <c r="H766" s="324">
        <v>766</v>
      </c>
    </row>
    <row r="767" spans="1:8" ht="15.6" customHeight="1" x14ac:dyDescent="0.25">
      <c r="A767" s="399" t="str">
        <f>'02 LISTA CONTROLLO E RAPPORTO'!A766</f>
        <v/>
      </c>
      <c r="B767" s="400"/>
      <c r="C767" s="829" t="str">
        <f>'02 LISTA CONTROLLO E RAPPORTO'!C766</f>
        <v>L’impianto di disinfezione a raggi UV deve essere messo fuori servizio (togliere il fusibile, applicare una targa «Fuori servizio»).</v>
      </c>
      <c r="D767" s="830"/>
      <c r="E767" s="830"/>
      <c r="F767" s="830"/>
      <c r="G767" s="831"/>
      <c r="H767" s="324">
        <v>767</v>
      </c>
    </row>
    <row r="768" spans="1:8" ht="29.45" customHeight="1" x14ac:dyDescent="0.25">
      <c r="A768" s="414" t="str">
        <f>'02 LISTA CONTROLLO E RAPPORTO'!A767</f>
        <v/>
      </c>
      <c r="B768" s="195">
        <v>4204.03</v>
      </c>
      <c r="C768" s="75" t="str">
        <f>'02 LISTA CONTROLLO E RAPPORTO'!C767</f>
        <v>Descrizione del difetto: non è possibile svuotare completamente l’impianto di disinfezione a raggi UV.</v>
      </c>
      <c r="D768" s="415" t="s">
        <v>1</v>
      </c>
      <c r="E768" s="344" t="s">
        <v>2072</v>
      </c>
      <c r="F768" s="344"/>
      <c r="G768" s="345"/>
      <c r="H768" s="324">
        <v>768</v>
      </c>
    </row>
    <row r="769" spans="1:8" ht="45" customHeight="1" thickBot="1" x14ac:dyDescent="0.3">
      <c r="A769" s="399" t="str">
        <f>'02 LISTA CONTROLLO E RAPPORTO'!A768</f>
        <v/>
      </c>
      <c r="B769" s="400"/>
      <c r="C769" s="821"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9" s="822"/>
      <c r="E769" s="822"/>
      <c r="F769" s="822"/>
      <c r="G769" s="823"/>
      <c r="H769" s="324">
        <v>769</v>
      </c>
    </row>
    <row r="770" spans="1:8" ht="29.45" customHeight="1" thickBot="1" x14ac:dyDescent="0.3">
      <c r="A770" s="389" t="str">
        <f>'02 LISTA CONTROLLO E RAPPORTO'!A769</f>
        <v/>
      </c>
      <c r="B770" s="390">
        <v>4300</v>
      </c>
      <c r="C770" s="461" t="str">
        <f>'02 LISTA CONTROLLO E RAPPORTO'!C769</f>
        <v>Serbatoio dell’acqua (*in rifugi di ospedali, case per anziani, case di cura e istituti realizzati prima del 2012)</v>
      </c>
      <c r="D770" s="409"/>
      <c r="E770" s="410"/>
      <c r="F770" s="410"/>
      <c r="G770" s="411"/>
      <c r="H770" s="324">
        <v>770</v>
      </c>
    </row>
    <row r="771" spans="1:8" ht="15" customHeight="1" thickBot="1" x14ac:dyDescent="0.3">
      <c r="A771" s="395" t="str">
        <f>'02 LISTA CONTROLLO E RAPPORTO'!A770</f>
        <v/>
      </c>
      <c r="B771" s="203">
        <v>4301</v>
      </c>
      <c r="C771" s="144" t="str">
        <f>'02 LISTA CONTROLLO E RAPPORTO'!C770</f>
        <v>Controllo esterno</v>
      </c>
      <c r="D771" s="396"/>
      <c r="E771" s="826"/>
      <c r="F771" s="827"/>
      <c r="G771" s="828"/>
      <c r="H771" s="324">
        <v>771</v>
      </c>
    </row>
    <row r="772" spans="1:8" ht="29.45" customHeight="1" x14ac:dyDescent="0.25">
      <c r="A772" s="404" t="str">
        <f>'02 LISTA CONTROLLO E RAPPORTO'!A771</f>
        <v/>
      </c>
      <c r="B772" s="186">
        <v>4301.01</v>
      </c>
      <c r="C772" s="66" t="str">
        <f>'02 LISTA CONTROLLO E RAPPORTO'!C771</f>
        <v>Descrizione del difetto: manca un indicatore del livello dell’acqua nel serbatoio.</v>
      </c>
      <c r="D772" s="405" t="s">
        <v>0</v>
      </c>
      <c r="E772" s="340" t="s">
        <v>2072</v>
      </c>
      <c r="F772" s="340"/>
      <c r="G772" s="341"/>
      <c r="H772" s="324">
        <v>772</v>
      </c>
    </row>
    <row r="773" spans="1:8" ht="15.6" customHeight="1" x14ac:dyDescent="0.25">
      <c r="A773" s="399" t="str">
        <f>'02 LISTA CONTROLLO E RAPPORTO'!A772</f>
        <v/>
      </c>
      <c r="B773" s="400"/>
      <c r="C773" s="829" t="str">
        <f>'02 LISTA CONTROLLO E RAPPORTO'!C772</f>
        <v>Si deve commissionare l’installazione di un indicatore del livello dell’acqua.</v>
      </c>
      <c r="D773" s="830"/>
      <c r="E773" s="830"/>
      <c r="F773" s="830"/>
      <c r="G773" s="831"/>
      <c r="H773" s="324">
        <v>773</v>
      </c>
    </row>
    <row r="774" spans="1:8" ht="15" customHeight="1" x14ac:dyDescent="0.25">
      <c r="A774" s="406" t="str">
        <f>'02 LISTA CONTROLLO E RAPPORTO'!A773</f>
        <v/>
      </c>
      <c r="B774" s="187">
        <v>4301.0200000000004</v>
      </c>
      <c r="C774" s="58" t="str">
        <f>'02 LISTA CONTROLLO E RAPPORTO'!C773</f>
        <v>Descrizione del difetto: manca una scala di misura sull’indicatore del livello dell’acqua.</v>
      </c>
      <c r="D774" s="407" t="s">
        <v>0</v>
      </c>
      <c r="E774" s="340" t="s">
        <v>2072</v>
      </c>
      <c r="F774" s="340"/>
      <c r="G774" s="341"/>
      <c r="H774" s="324">
        <v>774</v>
      </c>
    </row>
    <row r="775" spans="1:8" ht="15.6" customHeight="1" x14ac:dyDescent="0.25">
      <c r="A775" s="399" t="str">
        <f>'02 LISTA CONTROLLO E RAPPORTO'!A774</f>
        <v/>
      </c>
      <c r="B775" s="400"/>
      <c r="C775" s="829" t="str">
        <f>'02 LISTA CONTROLLO E RAPPORTO'!C774</f>
        <v>Sull’indicatore del livello dell’acqua deve essere applicata una scala di misurazione (per 14 giorni) con indicazione dei litri e del livello di riempimento.</v>
      </c>
      <c r="D775" s="830"/>
      <c r="E775" s="830"/>
      <c r="F775" s="830"/>
      <c r="G775" s="831"/>
      <c r="H775" s="324">
        <v>775</v>
      </c>
    </row>
    <row r="776" spans="1:8" ht="29.45" customHeight="1" x14ac:dyDescent="0.25">
      <c r="A776" s="414" t="str">
        <f>'02 LISTA CONTROLLO E RAPPORTO'!A775</f>
        <v/>
      </c>
      <c r="B776" s="195">
        <v>4301.03</v>
      </c>
      <c r="C776" s="75" t="str">
        <f>'02 LISTA CONTROLLO E RAPPORTO'!C775</f>
        <v>Descrizione del difetto: non è possibile svuotare completamente la condotta di riempimento d’emergenza del serbatoio dell’acqua.</v>
      </c>
      <c r="D776" s="415" t="s">
        <v>1</v>
      </c>
      <c r="E776" s="344" t="s">
        <v>2072</v>
      </c>
      <c r="F776" s="344"/>
      <c r="G776" s="345"/>
      <c r="H776" s="324">
        <v>776</v>
      </c>
    </row>
    <row r="777" spans="1:8" ht="46.35" customHeight="1" x14ac:dyDescent="0.25">
      <c r="A777" s="399" t="str">
        <f>'02 LISTA CONTROLLO E RAPPORTO'!A776</f>
        <v/>
      </c>
      <c r="B777" s="400"/>
      <c r="C777" s="829"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7" s="830"/>
      <c r="E777" s="830"/>
      <c r="F777" s="830"/>
      <c r="G777" s="831"/>
      <c r="H777" s="324">
        <v>777</v>
      </c>
    </row>
    <row r="778" spans="1:8" ht="43.7" customHeight="1" x14ac:dyDescent="0.25">
      <c r="A778" s="439" t="str">
        <f>'02 LISTA CONTROLLO E RAPPORTO'!A777</f>
        <v/>
      </c>
      <c r="B778" s="61">
        <v>4301.04</v>
      </c>
      <c r="C778" s="12" t="str">
        <f>'02 LISTA CONTROLLO E RAPPORTO'!C777</f>
        <v>Descrizione del difetto: la condotta di riempimento d’emergenza non conduce al serbatoio dell’acqua tramite una saracinesca e un tubo amovibile con raccordo Storz 55 (incl. attrezzi).</v>
      </c>
      <c r="D778" s="440" t="s">
        <v>2073</v>
      </c>
      <c r="E778" s="346" t="s">
        <v>2072</v>
      </c>
      <c r="F778" s="346"/>
      <c r="G778" s="347"/>
      <c r="H778" s="324">
        <v>778</v>
      </c>
    </row>
    <row r="779" spans="1:8" ht="47.45" customHeight="1" thickBot="1" x14ac:dyDescent="0.3">
      <c r="A779" s="399" t="str">
        <f>'02 LISTA CONTROLLO E RAPPORTO'!A778</f>
        <v/>
      </c>
      <c r="B779" s="400"/>
      <c r="C779" s="821"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9" s="822"/>
      <c r="E779" s="822"/>
      <c r="F779" s="822"/>
      <c r="G779" s="823"/>
      <c r="H779" s="324">
        <v>779</v>
      </c>
    </row>
    <row r="780" spans="1:8" ht="15" customHeight="1" thickBot="1" x14ac:dyDescent="0.3">
      <c r="A780" s="395" t="str">
        <f>'02 LISTA CONTROLLO E RAPPORTO'!A779</f>
        <v/>
      </c>
      <c r="B780" s="203">
        <v>4302</v>
      </c>
      <c r="C780" s="144" t="str">
        <f>'02 LISTA CONTROLLO E RAPPORTO'!C779</f>
        <v>Controllo interno</v>
      </c>
      <c r="D780" s="396"/>
      <c r="E780" s="826"/>
      <c r="F780" s="827"/>
      <c r="G780" s="828"/>
      <c r="H780" s="324">
        <v>780</v>
      </c>
    </row>
    <row r="781" spans="1:8" ht="29.45" customHeight="1" x14ac:dyDescent="0.25">
      <c r="A781" s="404" t="str">
        <f>'02 LISTA CONTROLLO E RAPPORTO'!A780</f>
        <v/>
      </c>
      <c r="B781" s="186">
        <v>4302.01</v>
      </c>
      <c r="C781" s="66" t="str">
        <f>'02 LISTA CONTROLLO E RAPPORTO'!C780</f>
        <v>Descrizione del difetto: nell’ambito del controllo periodico non è stato possibile controllare l’interno del serbatoio dell’acqua.</v>
      </c>
      <c r="D781" s="405" t="s">
        <v>0</v>
      </c>
      <c r="E781" s="340" t="s">
        <v>2072</v>
      </c>
      <c r="F781" s="340"/>
      <c r="G781" s="341"/>
      <c r="H781" s="324">
        <v>781</v>
      </c>
    </row>
    <row r="782" spans="1:8" ht="15" customHeight="1" x14ac:dyDescent="0.25">
      <c r="A782" s="399" t="str">
        <f>'02 LISTA CONTROLLO E RAPPORTO'!A781</f>
        <v/>
      </c>
      <c r="B782" s="400"/>
      <c r="C782" s="829" t="str">
        <f>'02 LISTA CONTROLLO E RAPPORTO'!C781</f>
        <v>Si deve svuotare il serbatoio dell’acqua.</v>
      </c>
      <c r="D782" s="830"/>
      <c r="E782" s="830"/>
      <c r="F782" s="830"/>
      <c r="G782" s="831"/>
      <c r="H782" s="324">
        <v>782</v>
      </c>
    </row>
    <row r="783" spans="1:8" ht="15" customHeight="1" x14ac:dyDescent="0.25">
      <c r="A783" s="406" t="str">
        <f>'02 LISTA CONTROLLO E RAPPORTO'!A782</f>
        <v/>
      </c>
      <c r="B783" s="187">
        <v>4302.0200000000004</v>
      </c>
      <c r="C783" s="58" t="str">
        <f>'02 LISTA CONTROLLO E RAPPORTO'!C782</f>
        <v>Descrizione del difetto: l’anello del passo d’uomo e il coperchio presentano ruggine.</v>
      </c>
      <c r="D783" s="407" t="s">
        <v>0</v>
      </c>
      <c r="E783" s="340" t="s">
        <v>2072</v>
      </c>
      <c r="F783" s="340"/>
      <c r="G783" s="341"/>
      <c r="H783" s="324">
        <v>783</v>
      </c>
    </row>
    <row r="784" spans="1:8" ht="15" customHeight="1" x14ac:dyDescent="0.25">
      <c r="A784" s="399" t="str">
        <f>'02 LISTA CONTROLLO E RAPPORTO'!A783</f>
        <v/>
      </c>
      <c r="B784" s="400"/>
      <c r="C784" s="829" t="str">
        <f>'02 LISTA CONTROLLO E RAPPORTO'!C783</f>
        <v>L’anello del passo d’uomo e il coperchio devono essere puliti dalla ruggine o sostituiti.</v>
      </c>
      <c r="D784" s="830"/>
      <c r="E784" s="830"/>
      <c r="F784" s="830"/>
      <c r="G784" s="831"/>
      <c r="H784" s="324">
        <v>784</v>
      </c>
    </row>
    <row r="785" spans="1:8" ht="15" customHeight="1" x14ac:dyDescent="0.25">
      <c r="A785" s="406" t="str">
        <f>'02 LISTA CONTROLLO E RAPPORTO'!A784</f>
        <v/>
      </c>
      <c r="B785" s="187">
        <v>4302.03</v>
      </c>
      <c r="C785" s="58" t="str">
        <f>'02 LISTA CONTROLLO E RAPPORTO'!C784</f>
        <v>Descrizione del difetto: la rubinetteria presenta ruggine.</v>
      </c>
      <c r="D785" s="407" t="s">
        <v>0</v>
      </c>
      <c r="E785" s="340" t="s">
        <v>2072</v>
      </c>
      <c r="F785" s="340"/>
      <c r="G785" s="341"/>
      <c r="H785" s="324">
        <v>785</v>
      </c>
    </row>
    <row r="786" spans="1:8" ht="15" customHeight="1" x14ac:dyDescent="0.25">
      <c r="A786" s="399" t="str">
        <f>'02 LISTA CONTROLLO E RAPPORTO'!A785</f>
        <v/>
      </c>
      <c r="B786" s="400"/>
      <c r="C786" s="829" t="str">
        <f>'02 LISTA CONTROLLO E RAPPORTO'!C785</f>
        <v>La rubinetteria deve essere pulita dalla ruggine o sostituita.</v>
      </c>
      <c r="D786" s="830"/>
      <c r="E786" s="830"/>
      <c r="F786" s="830"/>
      <c r="G786" s="831"/>
      <c r="H786" s="324">
        <v>786</v>
      </c>
    </row>
    <row r="787" spans="1:8" ht="15" customHeight="1" x14ac:dyDescent="0.25">
      <c r="A787" s="414" t="str">
        <f>'02 LISTA CONTROLLO E RAPPORTO'!A786</f>
        <v/>
      </c>
      <c r="B787" s="195">
        <v>4302.04</v>
      </c>
      <c r="C787" s="75" t="str">
        <f>'02 LISTA CONTROLLO E RAPPORTO'!C786</f>
        <v>Descrizione del difetto: il serbatoio dell’acqua è rivestito con una pellicola.</v>
      </c>
      <c r="D787" s="415" t="s">
        <v>1</v>
      </c>
      <c r="E787" s="344" t="s">
        <v>2072</v>
      </c>
      <c r="F787" s="344"/>
      <c r="G787" s="345"/>
      <c r="H787" s="324">
        <v>787</v>
      </c>
    </row>
    <row r="788" spans="1:8" ht="46.35" customHeight="1" x14ac:dyDescent="0.25">
      <c r="A788" s="399" t="str">
        <f>'02 LISTA CONTROLLO E RAPPORTO'!A787</f>
        <v/>
      </c>
      <c r="B788" s="400"/>
      <c r="C788" s="829"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8" s="830"/>
      <c r="E788" s="830"/>
      <c r="F788" s="830"/>
      <c r="G788" s="831"/>
      <c r="H788" s="324">
        <v>788</v>
      </c>
    </row>
    <row r="789" spans="1:8" ht="29.45" customHeight="1" x14ac:dyDescent="0.25">
      <c r="A789" s="406" t="str">
        <f>'02 LISTA CONTROLLO E RAPPORTO'!A788</f>
        <v/>
      </c>
      <c r="B789" s="187">
        <v>4302.05</v>
      </c>
      <c r="C789" s="58" t="str">
        <f>'02 LISTA CONTROLLO E RAPPORTO'!C788</f>
        <v>Descrizione del difetto: il pavimento e le pareti del serbatoio dell’acqua presentano ruggine o ferri d’armatura scoperti.</v>
      </c>
      <c r="D789" s="407" t="s">
        <v>0</v>
      </c>
      <c r="E789" s="340" t="s">
        <v>2072</v>
      </c>
      <c r="F789" s="340"/>
      <c r="G789" s="341"/>
      <c r="H789" s="324">
        <v>789</v>
      </c>
    </row>
    <row r="790" spans="1:8" ht="15" customHeight="1" x14ac:dyDescent="0.25">
      <c r="A790" s="399" t="str">
        <f>'02 LISTA CONTROLLO E RAPPORTO'!A789</f>
        <v/>
      </c>
      <c r="B790" s="400"/>
      <c r="C790" s="829" t="str">
        <f>'02 LISTA CONTROLLO E RAPPORTO'!C789</f>
        <v>Si deve incaricare una ditta specializzata di eliminare questi difetti.</v>
      </c>
      <c r="D790" s="830"/>
      <c r="E790" s="830"/>
      <c r="F790" s="830"/>
      <c r="G790" s="831"/>
      <c r="H790" s="324">
        <v>790</v>
      </c>
    </row>
    <row r="791" spans="1:8" ht="29.45" customHeight="1" x14ac:dyDescent="0.25">
      <c r="A791" s="406" t="str">
        <f>'02 LISTA CONTROLLO E RAPPORTO'!A790</f>
        <v/>
      </c>
      <c r="B791" s="187">
        <v>4302.0600000000004</v>
      </c>
      <c r="C791" s="58" t="str">
        <f>'02 LISTA CONTROLLO E RAPPORTO'!C790</f>
        <v>Descrizione del difetto: non è possibile svuotare completamente il serbatoio dell’acqua (pendenza insufficiente).</v>
      </c>
      <c r="D791" s="407" t="s">
        <v>0</v>
      </c>
      <c r="E791" s="340" t="s">
        <v>2072</v>
      </c>
      <c r="F791" s="340"/>
      <c r="G791" s="341"/>
      <c r="H791" s="324">
        <v>791</v>
      </c>
    </row>
    <row r="792" spans="1:8" ht="31.35" customHeight="1" x14ac:dyDescent="0.25">
      <c r="A792" s="399" t="str">
        <f>'02 LISTA CONTROLLO E RAPPORTO'!A791</f>
        <v/>
      </c>
      <c r="B792" s="400"/>
      <c r="C792" s="829" t="str">
        <f>'02 LISTA CONTROLLO E RAPPORTO'!C791</f>
        <v>In presenza di questo difetto ci si deve accordare con l’ente cantonale responsabile delle costruzioni di protezione su come procedere, a seconda della situazione riscontrata sul posto.</v>
      </c>
      <c r="D792" s="830"/>
      <c r="E792" s="830"/>
      <c r="F792" s="830"/>
      <c r="G792" s="831"/>
      <c r="H792" s="324">
        <v>792</v>
      </c>
    </row>
    <row r="793" spans="1:8" ht="29.45" customHeight="1" x14ac:dyDescent="0.25">
      <c r="A793" s="406" t="str">
        <f>'02 LISTA CONTROLLO E RAPPORTO'!A792</f>
        <v/>
      </c>
      <c r="B793" s="187">
        <v>4302.07</v>
      </c>
      <c r="C793" s="58" t="str">
        <f>'02 LISTA CONTROLLO E RAPPORTO'!C792</f>
        <v>Descrizione del difetto: la condotta di prelievo non è montata alla giusta altezza.</v>
      </c>
      <c r="D793" s="407" t="s">
        <v>0</v>
      </c>
      <c r="E793" s="340" t="s">
        <v>2072</v>
      </c>
      <c r="F793" s="340"/>
      <c r="G793" s="341"/>
      <c r="H793" s="324">
        <v>793</v>
      </c>
    </row>
    <row r="794" spans="1:8" ht="31.35" customHeight="1" x14ac:dyDescent="0.25">
      <c r="A794" s="399" t="str">
        <f>'02 LISTA CONTROLLO E RAPPORTO'!A793</f>
        <v/>
      </c>
      <c r="B794" s="400"/>
      <c r="C794" s="829" t="str">
        <f>'02 LISTA CONTROLLO E RAPPORTO'!C793</f>
        <v>La condotta di prelievo deve essere spostata a un’altezza di metà del tubo +15 centimetri dallo spigolo superiore del pavimento del serbatoio. Il punto di aspirazione deve essere munito di cuffia d’aspirazione.</v>
      </c>
      <c r="D794" s="830"/>
      <c r="E794" s="830"/>
      <c r="F794" s="830"/>
      <c r="G794" s="831"/>
      <c r="H794" s="324">
        <v>794</v>
      </c>
    </row>
    <row r="795" spans="1:8" ht="29.45" customHeight="1" x14ac:dyDescent="0.25">
      <c r="A795" s="406" t="str">
        <f>'02 LISTA CONTROLLO E RAPPORTO'!A794</f>
        <v/>
      </c>
      <c r="B795" s="187">
        <v>4302.08</v>
      </c>
      <c r="C795" s="58" t="str">
        <f>'02 LISTA CONTROLLO E RAPPORTO'!C794</f>
        <v>Descrizione del difetto: il troppo pieno non è montato alla giusta altezza.</v>
      </c>
      <c r="D795" s="407" t="s">
        <v>0</v>
      </c>
      <c r="E795" s="340" t="s">
        <v>2072</v>
      </c>
      <c r="F795" s="340"/>
      <c r="G795" s="341"/>
      <c r="H795" s="324">
        <v>795</v>
      </c>
    </row>
    <row r="796" spans="1:8" ht="15.6" customHeight="1" x14ac:dyDescent="0.25">
      <c r="A796" s="399" t="str">
        <f>'02 LISTA CONTROLLO E RAPPORTO'!A795</f>
        <v/>
      </c>
      <c r="B796" s="400"/>
      <c r="C796" s="829" t="str">
        <f>'02 LISTA CONTROLLO E RAPPORTO'!C795</f>
        <v xml:space="preserve">L’altezza del troppo pieno deve essere adeguata al volume previsto/al livello del serbatoio. </v>
      </c>
      <c r="D796" s="830"/>
      <c r="E796" s="830"/>
      <c r="F796" s="830"/>
      <c r="G796" s="831"/>
      <c r="H796" s="324">
        <v>796</v>
      </c>
    </row>
    <row r="797" spans="1:8" ht="15" customHeight="1" x14ac:dyDescent="0.25">
      <c r="A797" s="406" t="str">
        <f>'02 LISTA CONTROLLO E RAPPORTO'!A796</f>
        <v/>
      </c>
      <c r="B797" s="187">
        <v>4302.09</v>
      </c>
      <c r="C797" s="58" t="str">
        <f>'02 LISTA CONTROLLO E RAPPORTO'!C796</f>
        <v>Descrizione del difetto: il troppo pieno è dotato di un sifone.</v>
      </c>
      <c r="D797" s="407" t="s">
        <v>0</v>
      </c>
      <c r="E797" s="340" t="s">
        <v>2072</v>
      </c>
      <c r="F797" s="340"/>
      <c r="G797" s="341"/>
      <c r="H797" s="324">
        <v>797</v>
      </c>
    </row>
    <row r="798" spans="1:8" ht="45" customHeight="1" x14ac:dyDescent="0.25">
      <c r="A798" s="399" t="str">
        <f>'02 LISTA CONTROLLO E RAPPORTO'!A797</f>
        <v/>
      </c>
      <c r="B798" s="400"/>
      <c r="C798" s="829"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8" s="830"/>
      <c r="E798" s="830"/>
      <c r="F798" s="830"/>
      <c r="G798" s="831"/>
      <c r="H798" s="324">
        <v>798</v>
      </c>
    </row>
    <row r="799" spans="1:8" ht="29.45" customHeight="1" x14ac:dyDescent="0.25">
      <c r="A799" s="406" t="str">
        <f>'02 LISTA CONTROLLO E RAPPORTO'!A798</f>
        <v/>
      </c>
      <c r="B799" s="187">
        <v>4302.1000000000004</v>
      </c>
      <c r="C799" s="58" t="str">
        <f>'02 LISTA CONTROLLO E RAPPORTO'!C798</f>
        <v>Descrizione del difetto: manca una scaletta d’accesso per serbatoi incassati.</v>
      </c>
      <c r="D799" s="407" t="s">
        <v>0</v>
      </c>
      <c r="E799" s="340" t="s">
        <v>2072</v>
      </c>
      <c r="F799" s="340"/>
      <c r="G799" s="341"/>
      <c r="H799" s="324">
        <v>799</v>
      </c>
    </row>
    <row r="800" spans="1:8" ht="29.45" customHeight="1" thickBot="1" x14ac:dyDescent="0.3">
      <c r="A800" s="399" t="str">
        <f>'02 LISTA CONTROLLO E RAPPORTO'!A799</f>
        <v/>
      </c>
      <c r="B800" s="400"/>
      <c r="C800" s="821" t="str">
        <f>'02 LISTA CONTROLLO E RAPPORTO'!C799</f>
        <v>Si deve procurare una scaletta d’accesso agganciabile al passo d’uomo. Questa va posta sulla parete all’esterno del serbatoio dell’acqua.</v>
      </c>
      <c r="D800" s="822"/>
      <c r="E800" s="822"/>
      <c r="F800" s="822"/>
      <c r="G800" s="823"/>
      <c r="H800" s="324">
        <v>800</v>
      </c>
    </row>
    <row r="801" spans="1:13" ht="15" customHeight="1" thickBot="1" x14ac:dyDescent="0.3">
      <c r="A801" s="395" t="str">
        <f>'02 LISTA CONTROLLO E RAPPORTO'!A800</f>
        <v/>
      </c>
      <c r="B801" s="203">
        <v>4303</v>
      </c>
      <c r="C801" s="144" t="str">
        <f>'02 LISTA CONTROLLO E RAPPORTO'!C800</f>
        <v>Ermeticità (serbatoio riempito secondo il piano cantonale per situazioni di catastrofe/d’emergenza)</v>
      </c>
      <c r="D801" s="396"/>
      <c r="E801" s="826"/>
      <c r="F801" s="827"/>
      <c r="G801" s="828"/>
      <c r="H801" s="324">
        <v>801</v>
      </c>
    </row>
    <row r="802" spans="1:13" ht="15" customHeight="1" x14ac:dyDescent="0.25">
      <c r="A802" s="404" t="str">
        <f>'02 LISTA CONTROLLO E RAPPORTO'!A801</f>
        <v/>
      </c>
      <c r="B802" s="186">
        <v>4303.01</v>
      </c>
      <c r="C802" s="66" t="str">
        <f>'02 LISTA CONTROLLO E RAPPORTO'!C801</f>
        <v>Descrizione del difetto: manca la documentazione del controllo dell’ermeticità.</v>
      </c>
      <c r="D802" s="405" t="s">
        <v>0</v>
      </c>
      <c r="E802" s="340" t="s">
        <v>2072</v>
      </c>
      <c r="F802" s="340"/>
      <c r="G802" s="341"/>
      <c r="H802" s="324">
        <v>802</v>
      </c>
    </row>
    <row r="803" spans="1:13" ht="15" customHeight="1" x14ac:dyDescent="0.25">
      <c r="A803" s="399" t="str">
        <f>'02 LISTA CONTROLLO E RAPPORTO'!A802</f>
        <v/>
      </c>
      <c r="B803" s="400"/>
      <c r="C803" s="829" t="str">
        <f>'02 LISTA CONTROLLO E RAPPORTO'!C802</f>
        <v>Il controllo dell’ermeticità va eseguito e documentato.</v>
      </c>
      <c r="D803" s="830"/>
      <c r="E803" s="830"/>
      <c r="F803" s="830"/>
      <c r="G803" s="831"/>
      <c r="H803" s="324">
        <v>803</v>
      </c>
    </row>
    <row r="804" spans="1:13" ht="15" customHeight="1" x14ac:dyDescent="0.25">
      <c r="A804" s="406" t="str">
        <f>'02 LISTA CONTROLLO E RAPPORTO'!A803</f>
        <v/>
      </c>
      <c r="B804" s="187">
        <v>4303.0200000000004</v>
      </c>
      <c r="C804" s="58" t="str">
        <f>'02 LISTA CONTROLLO E RAPPORTO'!C803</f>
        <v>Descrizione del difetto: il serbatoio dell’acqua non è ermetico.</v>
      </c>
      <c r="D804" s="407" t="s">
        <v>0</v>
      </c>
      <c r="E804" s="340" t="s">
        <v>2072</v>
      </c>
      <c r="F804" s="340"/>
      <c r="G804" s="341"/>
      <c r="H804" s="324">
        <v>804</v>
      </c>
    </row>
    <row r="805" spans="1:13" ht="42.6" customHeight="1" x14ac:dyDescent="0.25">
      <c r="A805" s="401" t="str">
        <f>'02 LISTA CONTROLLO E RAPPORTO'!A804</f>
        <v/>
      </c>
      <c r="B805" s="226"/>
      <c r="C805" s="829" t="str">
        <f>'02 LISTA CONTROLLO E RAPPORTO'!C804</f>
        <v>Occorre possibilmente individuare i punti delle perdite e svuotare il serbatoio dell’acqua. Le riparazioni vanno definite a seconda della situazione e commissionate a ditte specializzate.</v>
      </c>
      <c r="D805" s="830"/>
      <c r="E805" s="830"/>
      <c r="F805" s="830"/>
      <c r="G805" s="831"/>
      <c r="H805" s="324">
        <v>805</v>
      </c>
    </row>
    <row r="806" spans="1:13" ht="15" customHeight="1" thickBot="1" x14ac:dyDescent="0.3">
      <c r="A806" s="403" t="str">
        <f>'02 LISTA CONTROLLO E RAPPORTO'!A805</f>
        <v/>
      </c>
      <c r="B806" s="222"/>
      <c r="C806" s="821" t="str">
        <f>'02 LISTA CONTROLLO E RAPPORTO'!C805</f>
        <v xml:space="preserve">In presenza di un difetto ci si deve accordare con l’ente cantonale responsabile delle costruzioni di protezione su come procedere. </v>
      </c>
      <c r="D806" s="822"/>
      <c r="E806" s="822"/>
      <c r="F806" s="822"/>
      <c r="G806" s="823"/>
      <c r="H806" s="324">
        <v>806</v>
      </c>
    </row>
    <row r="807" spans="1:13" ht="29.45" customHeight="1" thickBot="1" x14ac:dyDescent="0.3">
      <c r="A807" s="416" t="str">
        <f>'02 LISTA CONTROLLO E RAPPORTO'!A806</f>
        <v/>
      </c>
      <c r="B807" s="190">
        <v>4400</v>
      </c>
      <c r="C807" s="417" t="str">
        <f>'02 LISTA CONTROLLO E RAPPORTO'!C806</f>
        <v xml:space="preserve">Difetti straordinari nel capitolo «Approvvigionamento idrico» secondo le Istruzioni CPCP (art.11 cpv. 5) </v>
      </c>
      <c r="D807" s="418"/>
      <c r="E807" s="824"/>
      <c r="F807" s="824"/>
      <c r="G807" s="825"/>
      <c r="H807" s="324">
        <v>807</v>
      </c>
    </row>
    <row r="808" spans="1:13" ht="15" customHeight="1" x14ac:dyDescent="0.25">
      <c r="A808" s="583" t="str">
        <f>'02 LISTA CONTROLLO E RAPPORTO'!A807</f>
        <v/>
      </c>
      <c r="B808" s="584">
        <v>4401</v>
      </c>
      <c r="C808" s="462" t="str">
        <f>'02 LISTA CONTROLLO E RAPPORTO'!C807</f>
        <v>Descrizione del difetto:</v>
      </c>
      <c r="D808" s="463"/>
      <c r="E808" s="585" t="s">
        <v>2072</v>
      </c>
      <c r="F808" s="585"/>
      <c r="G808" s="335"/>
      <c r="H808" s="324">
        <v>808</v>
      </c>
    </row>
    <row r="809" spans="1:13" ht="15" customHeight="1" x14ac:dyDescent="0.25">
      <c r="A809" s="422" t="str">
        <f>'02 LISTA CONTROLLO E RAPPORTO'!A808</f>
        <v/>
      </c>
      <c r="B809" s="192">
        <v>4402</v>
      </c>
      <c r="C809" s="464" t="str">
        <f>'02 LISTA CONTROLLO E RAPPORTO'!C808</f>
        <v>Descrizione del difetto:</v>
      </c>
      <c r="D809" s="465"/>
      <c r="E809" s="428" t="s">
        <v>2072</v>
      </c>
      <c r="F809" s="430"/>
      <c r="G809" s="336"/>
      <c r="H809" s="324">
        <v>809</v>
      </c>
    </row>
    <row r="810" spans="1:13" ht="15" customHeight="1" thickBot="1" x14ac:dyDescent="0.3">
      <c r="A810" s="425" t="str">
        <f>'02 LISTA CONTROLLO E RAPPORTO'!A809</f>
        <v/>
      </c>
      <c r="B810" s="193">
        <v>4403</v>
      </c>
      <c r="C810" s="466" t="str">
        <f>'02 LISTA CONTROLLO E RAPPORTO'!C809</f>
        <v>Descrizione del difetto:</v>
      </c>
      <c r="D810" s="467"/>
      <c r="E810" s="586" t="s">
        <v>2072</v>
      </c>
      <c r="F810" s="432"/>
      <c r="G810" s="337"/>
      <c r="H810" s="324">
        <v>810</v>
      </c>
    </row>
    <row r="811" spans="1:13" ht="19.5" thickBot="1" x14ac:dyDescent="0.3">
      <c r="A811" s="385" t="str">
        <f>'02 LISTA CONTROLLO E RAPPORTO'!A810</f>
        <v/>
      </c>
      <c r="B811" s="386">
        <v>5000</v>
      </c>
      <c r="C811" s="387" t="str">
        <f>'02 LISTA CONTROLLO E RAPPORTO'!C810</f>
        <v>Evacuazione delle acque di scarico</v>
      </c>
      <c r="D811" s="434"/>
      <c r="E811" s="841"/>
      <c r="F811" s="841"/>
      <c r="G811" s="842"/>
      <c r="H811" s="324">
        <v>811</v>
      </c>
    </row>
    <row r="812" spans="1:13" ht="29.45" customHeight="1" thickBot="1" x14ac:dyDescent="0.3">
      <c r="A812" s="389" t="str">
        <f>'02 LISTA CONTROLLO E RAPPORTO'!A811</f>
        <v/>
      </c>
      <c r="B812" s="390">
        <v>5100</v>
      </c>
      <c r="C812" s="461" t="str">
        <f>'02 LISTA CONTROLLO E RAPPORTO'!C811</f>
        <v>Documenti d’esercizio (*in rifugi di ospedali, case per anziani, case di cura e istituti realizzati prima del 2012)</v>
      </c>
      <c r="D812" s="409"/>
      <c r="E812" s="410"/>
      <c r="F812" s="410"/>
      <c r="G812" s="411"/>
      <c r="H812" s="324">
        <v>812</v>
      </c>
    </row>
    <row r="813" spans="1:13" ht="15" customHeight="1" thickBot="1" x14ac:dyDescent="0.3">
      <c r="A813" s="395" t="str">
        <f>'02 LISTA CONTROLLO E RAPPORTO'!A812</f>
        <v/>
      </c>
      <c r="B813" s="203">
        <v>5101</v>
      </c>
      <c r="C813" s="144" t="str">
        <f>'02 LISTA CONTROLLO E RAPPORTO'!C812</f>
        <v>Schema di funzionamento</v>
      </c>
      <c r="D813" s="396"/>
      <c r="E813" s="826"/>
      <c r="F813" s="827"/>
      <c r="G813" s="828"/>
      <c r="H813" s="324">
        <v>813</v>
      </c>
    </row>
    <row r="814" spans="1:13" ht="43.7" customHeight="1" x14ac:dyDescent="0.25">
      <c r="A814" s="404" t="str">
        <f>'02 LISTA CONTROLLO E RAPPORTO'!A813</f>
        <v/>
      </c>
      <c r="B814" s="186">
        <v>5101.01</v>
      </c>
      <c r="C814" s="66" t="str">
        <f>'02 LISTA CONTROLLO E RAPPORTO'!C813</f>
        <v>Descrizione del difetto: lo schema di funzionamento «Evacuazione delle acque di scarico» (schema di principio con istruzioni per l’uso) non è affisso in modo permanente in un luogo idoneo.</v>
      </c>
      <c r="D814" s="405" t="s">
        <v>0</v>
      </c>
      <c r="E814" s="340" t="s">
        <v>2072</v>
      </c>
      <c r="F814" s="340"/>
      <c r="G814" s="341"/>
      <c r="H814" s="324">
        <v>814</v>
      </c>
      <c r="M814" s="109"/>
    </row>
    <row r="815" spans="1:13" ht="15.6" customHeight="1" x14ac:dyDescent="0.25">
      <c r="A815" s="399" t="str">
        <f>'02 LISTA CONTROLLO E RAPPORTO'!A814</f>
        <v/>
      </c>
      <c r="B815" s="400"/>
      <c r="C815" s="829" t="str">
        <f>'02 LISTA CONTROLLO E RAPPORTO'!C814</f>
        <v>Questo schema dev’essere allestito e montato in modo duraturo e ben visibile presso la pompa fecale.</v>
      </c>
      <c r="D815" s="830"/>
      <c r="E815" s="830"/>
      <c r="F815" s="830"/>
      <c r="G815" s="831"/>
      <c r="H815" s="324">
        <v>815</v>
      </c>
    </row>
    <row r="816" spans="1:13" ht="43.7" customHeight="1" x14ac:dyDescent="0.25">
      <c r="A816" s="406" t="str">
        <f>'02 LISTA CONTROLLO E RAPPORTO'!A815</f>
        <v/>
      </c>
      <c r="B816" s="187">
        <v>5101.0200000000004</v>
      </c>
      <c r="C816" s="58" t="str">
        <f>'02 LISTA CONTROLLO E RAPPORTO'!C815</f>
        <v>Descrizione del difetto: lo schema di funzionamento «Evacuazione delle acque di scarico» non corrisponde all’installazione presente nella costruzione di protezione.</v>
      </c>
      <c r="D816" s="407" t="s">
        <v>0</v>
      </c>
      <c r="E816" s="340" t="s">
        <v>2072</v>
      </c>
      <c r="F816" s="340"/>
      <c r="G816" s="341"/>
      <c r="H816" s="324">
        <v>816</v>
      </c>
    </row>
    <row r="817" spans="1:8" ht="29.45" customHeight="1" x14ac:dyDescent="0.25">
      <c r="A817" s="399" t="str">
        <f>'02 LISTA CONTROLLO E RAPPORTO'!A816</f>
        <v/>
      </c>
      <c r="B817" s="400"/>
      <c r="C817" s="829" t="str">
        <f>'02 LISTA CONTROLLO E RAPPORTO'!C816</f>
        <v>Lo schema deve corrispondere alle installazioni presenti ed essere completato, corretto o rielaborato di conseguenza.</v>
      </c>
      <c r="D817" s="830"/>
      <c r="E817" s="830"/>
      <c r="F817" s="830"/>
      <c r="G817" s="831"/>
      <c r="H817" s="324">
        <v>817</v>
      </c>
    </row>
    <row r="818" spans="1:8" ht="29.45" customHeight="1" x14ac:dyDescent="0.25">
      <c r="A818" s="406" t="str">
        <f>'02 LISTA CONTROLLO E RAPPORTO'!A817</f>
        <v/>
      </c>
      <c r="B818" s="187">
        <v>5101.03</v>
      </c>
      <c r="C818" s="58" t="str">
        <f>'02 LISTA CONTROLLO E RAPPORTO'!C817</f>
        <v>Descrizione del difetto: in base allo schema di funzionamento «Evacuazione delle acque di scarico» non è possibile impostare correttamente i seguenti modi di funzionamento:</v>
      </c>
      <c r="D818" s="407" t="s">
        <v>0</v>
      </c>
      <c r="E818" s="340" t="s">
        <v>2072</v>
      </c>
      <c r="F818" s="340"/>
      <c r="G818" s="341"/>
      <c r="H818" s="324">
        <v>818</v>
      </c>
    </row>
    <row r="819" spans="1:8" ht="15" customHeight="1" x14ac:dyDescent="0.25">
      <c r="A819" s="401" t="str">
        <f>'02 LISTA CONTROLLO E RAPPORTO'!A818</f>
        <v/>
      </c>
      <c r="B819" s="226"/>
      <c r="C819" s="835" t="str">
        <f>'02 LISTA CONTROLLO E RAPPORTO'!C818</f>
        <v>-        funzionamento normale,</v>
      </c>
      <c r="D819" s="836"/>
      <c r="E819" s="836"/>
      <c r="F819" s="836"/>
      <c r="G819" s="837"/>
      <c r="H819" s="324">
        <v>819</v>
      </c>
    </row>
    <row r="820" spans="1:8" ht="15" customHeight="1" x14ac:dyDescent="0.25">
      <c r="A820" s="402" t="str">
        <f>'02 LISTA CONTROLLO E RAPPORTO'!A819</f>
        <v/>
      </c>
      <c r="B820" s="219"/>
      <c r="C820" s="835" t="str">
        <f>'02 LISTA CONTROLLO E RAPPORTO'!C819</f>
        <v>-        funzionamento in caso di guasto alla canalizzazione locale e</v>
      </c>
      <c r="D820" s="836"/>
      <c r="E820" s="836"/>
      <c r="F820" s="836"/>
      <c r="G820" s="837"/>
      <c r="H820" s="324">
        <v>820</v>
      </c>
    </row>
    <row r="821" spans="1:8" ht="15.6" customHeight="1" x14ac:dyDescent="0.25">
      <c r="A821" s="402" t="str">
        <f>'02 LISTA CONTROLLO E RAPPORTO'!A820</f>
        <v/>
      </c>
      <c r="B821" s="219"/>
      <c r="C821" s="835" t="str">
        <f>'02 LISTA CONTROLLO E RAPPORTO'!C820</f>
        <v>-        funzionamento in caso di guasto alla pompa fecale (con canalizzazione situata più in alto).</v>
      </c>
      <c r="D821" s="836"/>
      <c r="E821" s="836"/>
      <c r="F821" s="836"/>
      <c r="G821" s="837"/>
      <c r="H821" s="324">
        <v>821</v>
      </c>
    </row>
    <row r="822" spans="1:8" ht="29.45" customHeight="1" thickBot="1" x14ac:dyDescent="0.3">
      <c r="A822" s="403" t="str">
        <f>'02 LISTA CONTROLLO E RAPPORTO'!A821</f>
        <v/>
      </c>
      <c r="B822" s="222"/>
      <c r="C822" s="852" t="str">
        <f>'02 LISTA CONTROLLO E RAPPORTO'!C821</f>
        <v>La procedura da seguire deve essere concordata con l’ente cantonale responsabile delle costruzioni di protezione.</v>
      </c>
      <c r="D822" s="853"/>
      <c r="E822" s="853"/>
      <c r="F822" s="853"/>
      <c r="G822" s="854"/>
      <c r="H822" s="324">
        <v>822</v>
      </c>
    </row>
    <row r="823" spans="1:8" ht="15" customHeight="1" thickBot="1" x14ac:dyDescent="0.3">
      <c r="A823" s="395" t="str">
        <f>'02 LISTA CONTROLLO E RAPPORTO'!A822</f>
        <v/>
      </c>
      <c r="B823" s="203">
        <v>5102</v>
      </c>
      <c r="C823" s="144" t="str">
        <f>'02 LISTA CONTROLLO E RAPPORTO'!C822</f>
        <v>Marcatura dei componenti</v>
      </c>
      <c r="D823" s="396"/>
      <c r="E823" s="826"/>
      <c r="F823" s="827"/>
      <c r="G823" s="828"/>
      <c r="H823" s="324">
        <v>823</v>
      </c>
    </row>
    <row r="824" spans="1:8" ht="29.45" customHeight="1" x14ac:dyDescent="0.25">
      <c r="A824" s="404" t="str">
        <f>'02 LISTA CONTROLLO E RAPPORTO'!A823</f>
        <v/>
      </c>
      <c r="B824" s="186">
        <v>5102.01</v>
      </c>
      <c r="C824" s="66" t="str">
        <f>'02 LISTA CONTROLLO E RAPPORTO'!C823</f>
        <v>Descrizione del difetto: le marcature sui componenti non corrispondono alle numerazioni e alle posizioni delle ITM e allo schema di funzionamento.</v>
      </c>
      <c r="D824" s="405" t="s">
        <v>0</v>
      </c>
      <c r="E824" s="340" t="s">
        <v>2072</v>
      </c>
      <c r="F824" s="340"/>
      <c r="G824" s="341"/>
      <c r="H824" s="324">
        <v>824</v>
      </c>
    </row>
    <row r="825" spans="1:8" ht="15" customHeight="1" x14ac:dyDescent="0.25">
      <c r="A825" s="399" t="str">
        <f>'02 LISTA CONTROLLO E RAPPORTO'!A824</f>
        <v/>
      </c>
      <c r="B825" s="400"/>
      <c r="C825" s="829" t="str">
        <f>'02 LISTA CONTROLLO E RAPPORTO'!C824</f>
        <v>Le marcature sui componenti devono essere corrette o completate.</v>
      </c>
      <c r="D825" s="830"/>
      <c r="E825" s="830"/>
      <c r="F825" s="830"/>
      <c r="G825" s="831"/>
      <c r="H825" s="324">
        <v>825</v>
      </c>
    </row>
    <row r="826" spans="1:8" ht="29.45" customHeight="1" x14ac:dyDescent="0.25">
      <c r="A826" s="406" t="str">
        <f>'02 LISTA CONTROLLO E RAPPORTO'!A825</f>
        <v/>
      </c>
      <c r="B826" s="187">
        <v>5102.0200000000004</v>
      </c>
      <c r="C826" s="58" t="str">
        <f>'02 LISTA CONTROLLO E RAPPORTO'!C825</f>
        <v>Descrizione del difetto: le marcature non sono applicate in modo permanente e da escludere qualsiasi possibilità di confusione.</v>
      </c>
      <c r="D826" s="407" t="s">
        <v>0</v>
      </c>
      <c r="E826" s="340" t="s">
        <v>2072</v>
      </c>
      <c r="F826" s="340"/>
      <c r="G826" s="341"/>
      <c r="H826" s="324">
        <v>826</v>
      </c>
    </row>
    <row r="827" spans="1:8" ht="57" customHeight="1" thickBot="1" x14ac:dyDescent="0.3">
      <c r="A827" s="399" t="str">
        <f>'02 LISTA CONTROLLO E RAPPORTO'!A826</f>
        <v/>
      </c>
      <c r="B827" s="400"/>
      <c r="C827" s="821" t="str">
        <f>'02 LISTA CONTROLLO E RAPPORTO'!C826</f>
        <v xml:space="preserve">Le marcature (p. es. adesivi, targhette in alluminio con catenella, ecc.) devono essere applicate in modo permanente nel punto previsto in modo tale che vengano inequivocabilmente associate al rispettivo componente. </v>
      </c>
      <c r="D827" s="822"/>
      <c r="E827" s="822"/>
      <c r="F827" s="822"/>
      <c r="G827" s="823"/>
      <c r="H827" s="324">
        <v>827</v>
      </c>
    </row>
    <row r="828" spans="1:8" ht="15" customHeight="1" thickBot="1" x14ac:dyDescent="0.3">
      <c r="A828" s="389" t="str">
        <f>'02 LISTA CONTROLLO E RAPPORTO'!A827</f>
        <v/>
      </c>
      <c r="B828" s="390">
        <v>5200</v>
      </c>
      <c r="C828" s="408" t="str">
        <f>'02 LISTA CONTROLLO E RAPPORTO'!C827</f>
        <v>Controllo dell’evacuazione delle acque di scarico</v>
      </c>
      <c r="D828" s="409"/>
      <c r="E828" s="410"/>
      <c r="F828" s="410"/>
      <c r="G828" s="411"/>
      <c r="H828" s="324">
        <v>828</v>
      </c>
    </row>
    <row r="829" spans="1:8" ht="15" customHeight="1" thickBot="1" x14ac:dyDescent="0.3">
      <c r="A829" s="395" t="str">
        <f>'02 LISTA CONTROLLO E RAPPORTO'!A828</f>
        <v/>
      </c>
      <c r="B829" s="203">
        <v>5201</v>
      </c>
      <c r="C829" s="144" t="str">
        <f>'02 LISTA CONTROLLO E RAPPORTO'!C828</f>
        <v>Saracinesche e coperture dei pozzi</v>
      </c>
      <c r="D829" s="396"/>
      <c r="E829" s="826"/>
      <c r="F829" s="827"/>
      <c r="G829" s="828"/>
      <c r="H829" s="324">
        <v>829</v>
      </c>
    </row>
    <row r="830" spans="1:8" ht="29.45" customHeight="1" x14ac:dyDescent="0.25">
      <c r="A830" s="397" t="str">
        <f>'02 LISTA CONTROLLO E RAPPORTO'!A829</f>
        <v/>
      </c>
      <c r="B830" s="189">
        <v>5201.01</v>
      </c>
      <c r="C830" s="68" t="str">
        <f>'02 LISTA CONTROLLO E RAPPORTO'!C829</f>
        <v>Descrizione del difetto: non tutte le installazioni necessarie per evacuare le acque di scarico in questo tipo di costruzione di protezione sono presenti.</v>
      </c>
      <c r="D830" s="398" t="s">
        <v>2073</v>
      </c>
      <c r="E830" s="346" t="s">
        <v>2072</v>
      </c>
      <c r="F830" s="346"/>
      <c r="G830" s="347"/>
      <c r="H830" s="324">
        <v>830</v>
      </c>
    </row>
    <row r="831" spans="1:8" ht="17.45" customHeight="1" x14ac:dyDescent="0.25">
      <c r="A831" s="401" t="str">
        <f>'02 LISTA CONTROLLO E RAPPORTO'!A830</f>
        <v/>
      </c>
      <c r="B831" s="226"/>
      <c r="C831" s="829" t="str">
        <f>'02 LISTA CONTROLLO E RAPPORTO'!C830</f>
        <v xml:space="preserve">La costruzione di protezione non soddisfa più i requisiti dell’utilizzo per il quale era stato originariamente previsto. </v>
      </c>
      <c r="D831" s="830"/>
      <c r="E831" s="830"/>
      <c r="F831" s="830"/>
      <c r="G831" s="831"/>
      <c r="H831" s="324">
        <v>831</v>
      </c>
    </row>
    <row r="832" spans="1:8" ht="29.45" customHeight="1" x14ac:dyDescent="0.25">
      <c r="A832" s="403" t="str">
        <f>'02 LISTA CONTROLLO E RAPPORTO'!A831</f>
        <v/>
      </c>
      <c r="B832" s="222"/>
      <c r="C832" s="829" t="str">
        <f>'02 LISTA CONTROLLO E RAPPORTO'!C831</f>
        <v>In presenza di un difetto ci si deve accordare con l’ente cantonale responsabile delle costruzioni di protezione su come procedere.</v>
      </c>
      <c r="D832" s="830"/>
      <c r="E832" s="830"/>
      <c r="F832" s="830"/>
      <c r="G832" s="831"/>
      <c r="H832" s="324">
        <v>832</v>
      </c>
    </row>
    <row r="833" spans="1:8" ht="15" customHeight="1" x14ac:dyDescent="0.25">
      <c r="A833" s="439" t="str">
        <f>'02 LISTA CONTROLLO E RAPPORTO'!A832</f>
        <v/>
      </c>
      <c r="B833" s="61">
        <v>5201.0200000000004</v>
      </c>
      <c r="C833" s="12" t="str">
        <f>'02 LISTA CONTROLLO E RAPPORTO'!C832</f>
        <v>Descrizione del difetto: le saracinesche della canalizzazione non funzionano.</v>
      </c>
      <c r="D833" s="440" t="s">
        <v>2073</v>
      </c>
      <c r="E833" s="346" t="s">
        <v>2072</v>
      </c>
      <c r="F833" s="346"/>
      <c r="G833" s="347"/>
      <c r="H833" s="324">
        <v>833</v>
      </c>
    </row>
    <row r="834" spans="1:8" ht="14.45" customHeight="1" x14ac:dyDescent="0.25">
      <c r="A834" s="399" t="str">
        <f>'02 LISTA CONTROLLO E RAPPORTO'!A833</f>
        <v/>
      </c>
      <c r="B834" s="400"/>
      <c r="C834" s="829" t="str">
        <f>'02 LISTA CONTROLLO E RAPPORTO'!C833</f>
        <v>Le saracinesche devono essere sottoposte a una manutenzione generale o sostituite.</v>
      </c>
      <c r="D834" s="830"/>
      <c r="E834" s="830"/>
      <c r="F834" s="830"/>
      <c r="G834" s="831"/>
      <c r="H834" s="324">
        <v>834</v>
      </c>
    </row>
    <row r="835" spans="1:8" ht="15" customHeight="1" x14ac:dyDescent="0.25">
      <c r="A835" s="406" t="str">
        <f>'02 LISTA CONTROLLO E RAPPORTO'!A834</f>
        <v/>
      </c>
      <c r="B835" s="187">
        <v>5201.03</v>
      </c>
      <c r="C835" s="58" t="str">
        <f>'02 LISTA CONTROLLO E RAPPORTO'!C834</f>
        <v>Descrizione del difetto: la manutenzione delle coperture dei pozzi non è stata eseguita.</v>
      </c>
      <c r="D835" s="407" t="s">
        <v>0</v>
      </c>
      <c r="E835" s="340" t="s">
        <v>2072</v>
      </c>
      <c r="F835" s="340"/>
      <c r="G835" s="341"/>
      <c r="H835" s="324">
        <v>835</v>
      </c>
    </row>
    <row r="836" spans="1:8" ht="43.35" customHeight="1" x14ac:dyDescent="0.25">
      <c r="A836" s="399" t="str">
        <f>'02 LISTA CONTROLLO E RAPPORTO'!A835</f>
        <v/>
      </c>
      <c r="B836" s="400"/>
      <c r="C836" s="829" t="str">
        <f>'02 LISTA CONTROLLO E RAPPORTO'!C835</f>
        <v>Le coperture devono essere sottoposte a una manutenzione generale. Le guarnizioni in gomma friabili, indurite, screpolate o danneggiate devono essere sostituite. Si devono procurare e montare le guarnizioni mancanti.</v>
      </c>
      <c r="D836" s="830"/>
      <c r="E836" s="830"/>
      <c r="F836" s="830"/>
      <c r="G836" s="831"/>
      <c r="H836" s="324">
        <v>836</v>
      </c>
    </row>
    <row r="837" spans="1:8" ht="43.7" customHeight="1" x14ac:dyDescent="0.25">
      <c r="A837" s="406" t="str">
        <f>'02 LISTA CONTROLLO E RAPPORTO'!A836</f>
        <v/>
      </c>
      <c r="B837" s="187">
        <v>5201.04</v>
      </c>
      <c r="C837" s="58" t="str">
        <f>'02 LISTA CONTROLLO E RAPPORTO'!C836</f>
        <v>Descrizione del difetto: mancano gli attrezzi o le chiavi per aprire e chiudere le coperture dei pozzi, i pozzetti di scarico, le saracinesche e le griglie.</v>
      </c>
      <c r="D837" s="407" t="s">
        <v>0</v>
      </c>
      <c r="E837" s="340" t="s">
        <v>2072</v>
      </c>
      <c r="F837" s="340"/>
      <c r="G837" s="341"/>
      <c r="H837" s="324">
        <v>837</v>
      </c>
    </row>
    <row r="838" spans="1:8" ht="29.45" customHeight="1" thickBot="1" x14ac:dyDescent="0.3">
      <c r="A838" s="399" t="str">
        <f>'02 LISTA CONTROLLO E RAPPORTO'!A837</f>
        <v/>
      </c>
      <c r="B838" s="400"/>
      <c r="C838" s="821" t="str">
        <f>'02 LISTA CONTROLLO E RAPPORTO'!C837</f>
        <v>Gli attrezzi speciali e le chiavi mancanti devono essere procurati e depositati nella costruzione di protezione (locale manutenzione tecnica, locale ventilazione).</v>
      </c>
      <c r="D838" s="822"/>
      <c r="E838" s="822"/>
      <c r="F838" s="822"/>
      <c r="G838" s="823"/>
      <c r="H838" s="324">
        <v>838</v>
      </c>
    </row>
    <row r="839" spans="1:8" ht="15" customHeight="1" thickBot="1" x14ac:dyDescent="0.3">
      <c r="A839" s="395" t="str">
        <f>'02 LISTA CONTROLLO E RAPPORTO'!A838</f>
        <v/>
      </c>
      <c r="B839" s="203">
        <v>5202</v>
      </c>
      <c r="C839" s="144" t="str">
        <f>'02 LISTA CONTROLLO E RAPPORTO'!C838</f>
        <v>Pozzetti di scarico</v>
      </c>
      <c r="D839" s="396"/>
      <c r="E839" s="826"/>
      <c r="F839" s="827"/>
      <c r="G839" s="828"/>
      <c r="H839" s="324">
        <v>839</v>
      </c>
    </row>
    <row r="840" spans="1:8" ht="58.35" customHeight="1" x14ac:dyDescent="0.25">
      <c r="A840" s="397" t="str">
        <f>'02 LISTA CONTROLLO E RAPPORTO'!A839</f>
        <v/>
      </c>
      <c r="B840" s="189">
        <v>5202.01</v>
      </c>
      <c r="C840" s="68" t="str">
        <f>'02 LISTA CONTROLLO E RAPPORTO'!C839</f>
        <v>Descrizione del difetto: non tutte le condotte di drenaggio che portano dal settore non protetto all’interno della costruzione di protezione sono munite di pozzetto di scarico o saracinesca che si possono chiudere a chiave.</v>
      </c>
      <c r="D840" s="398" t="s">
        <v>2073</v>
      </c>
      <c r="E840" s="346" t="s">
        <v>2072</v>
      </c>
      <c r="F840" s="346"/>
      <c r="G840" s="347"/>
      <c r="H840" s="324">
        <v>840</v>
      </c>
    </row>
    <row r="841" spans="1:8" ht="44.45" customHeight="1" x14ac:dyDescent="0.25">
      <c r="A841" s="399" t="str">
        <f>'02 LISTA CONTROLLO E RAPPORTO'!A840</f>
        <v/>
      </c>
      <c r="B841" s="400"/>
      <c r="C841" s="829"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1" s="830"/>
      <c r="E841" s="830"/>
      <c r="F841" s="830"/>
      <c r="G841" s="831"/>
      <c r="H841" s="324">
        <v>841</v>
      </c>
    </row>
    <row r="842" spans="1:8" ht="29.45" customHeight="1" x14ac:dyDescent="0.25">
      <c r="A842" s="439" t="str">
        <f>'02 LISTA CONTROLLO E RAPPORTO'!A841</f>
        <v/>
      </c>
      <c r="B842" s="61">
        <v>5202.0200000000004</v>
      </c>
      <c r="C842" s="12" t="str">
        <f>'02 LISTA CONTROLLO E RAPPORTO'!C841</f>
        <v>Descrizione del difetto: i pozzetti di scarico a pavimento sono sporchi, arrugginiti o non funzionanti.</v>
      </c>
      <c r="D842" s="440" t="s">
        <v>2073</v>
      </c>
      <c r="E842" s="346" t="s">
        <v>2072</v>
      </c>
      <c r="F842" s="346"/>
      <c r="G842" s="347"/>
      <c r="H842" s="324">
        <v>842</v>
      </c>
    </row>
    <row r="843" spans="1:8" ht="45" customHeight="1" x14ac:dyDescent="0.25">
      <c r="A843" s="399" t="str">
        <f>'02 LISTA CONTROLLO E RAPPORTO'!A842</f>
        <v/>
      </c>
      <c r="B843" s="400"/>
      <c r="C843" s="829" t="str">
        <f>'02 LISTA CONTROLLO E RAPPORTO'!C842</f>
        <v>I pozzetti di scarico arrugginiti o corrosi vanno puliti, eventualmente tramite sabbiatura, e trattati con vernice al catrame (ITM 2000 - pos 126). Si devono sostituire le guarnizioni difettose e procurare quelle mancanti.</v>
      </c>
      <c r="D843" s="830"/>
      <c r="E843" s="830"/>
      <c r="F843" s="830"/>
      <c r="G843" s="831"/>
      <c r="H843" s="324">
        <v>843</v>
      </c>
    </row>
    <row r="844" spans="1:8" ht="58.35" customHeight="1" x14ac:dyDescent="0.25">
      <c r="A844" s="439" t="str">
        <f>'02 LISTA CONTROLLO E RAPPORTO'!A843</f>
        <v/>
      </c>
      <c r="B844" s="61">
        <v>5202.03</v>
      </c>
      <c r="C844" s="12" t="str">
        <f>'02 LISTA CONTROLLO E RAPPORTO'!C843</f>
        <v>Descrizione del difetto: nella sala macchine è presente un pozzetto di scarico a pavimento - da verificare nei rifugi in cui è prescritto o installato un gruppo elettrogeno d’emergenza (rifugi a partire da 800 posti).</v>
      </c>
      <c r="D844" s="440" t="s">
        <v>2073</v>
      </c>
      <c r="E844" s="346" t="s">
        <v>2072</v>
      </c>
      <c r="F844" s="346"/>
      <c r="G844" s="347"/>
      <c r="H844" s="324">
        <v>844</v>
      </c>
    </row>
    <row r="845" spans="1:8" ht="72.599999999999994" customHeight="1" thickBot="1" x14ac:dyDescent="0.3">
      <c r="A845" s="399" t="str">
        <f>'02 LISTA CONTROLLO E RAPPORTO'!A844</f>
        <v/>
      </c>
      <c r="B845" s="400"/>
      <c r="C845" s="821"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5" s="822"/>
      <c r="E845" s="822"/>
      <c r="F845" s="822"/>
      <c r="G845" s="823"/>
      <c r="H845" s="324">
        <v>845</v>
      </c>
    </row>
    <row r="846" spans="1:8" ht="29.45" customHeight="1" thickBot="1" x14ac:dyDescent="0.3">
      <c r="A846" s="395" t="str">
        <f>'02 LISTA CONTROLLO E RAPPORTO'!A845</f>
        <v/>
      </c>
      <c r="B846" s="203">
        <v>5203</v>
      </c>
      <c r="C846" s="144" t="str">
        <f>'02 LISTA CONTROLLO E RAPPORTO'!C845</f>
        <v>Smaltimento delle acque di scarico (*in rifugi di ospedali, case per anziani, case di cura e istituti realizzati prima del 2012)</v>
      </c>
      <c r="D846" s="396"/>
      <c r="E846" s="826"/>
      <c r="F846" s="827"/>
      <c r="G846" s="828"/>
      <c r="H846" s="324">
        <v>846</v>
      </c>
    </row>
    <row r="847" spans="1:8" ht="29.45" customHeight="1" x14ac:dyDescent="0.25">
      <c r="A847" s="412" t="str">
        <f>'02 LISTA CONTROLLO E RAPPORTO'!A846</f>
        <v/>
      </c>
      <c r="B847" s="196">
        <v>5203.01</v>
      </c>
      <c r="C847" s="77" t="str">
        <f>'02 LISTA CONTROLLO E RAPPORTO'!C846</f>
        <v>Descrizione del difetto: non è possibile passare al «Funzionamento d’emergenza mediante pompa a mano» senza entrare nella fossa fecale.</v>
      </c>
      <c r="D847" s="413" t="s">
        <v>1</v>
      </c>
      <c r="E847" s="344" t="s">
        <v>2072</v>
      </c>
      <c r="F847" s="344"/>
      <c r="G847" s="345"/>
      <c r="H847" s="324">
        <v>847</v>
      </c>
    </row>
    <row r="848" spans="1:8" ht="45" customHeight="1" x14ac:dyDescent="0.25">
      <c r="A848" s="399" t="str">
        <f>'02 LISTA CONTROLLO E RAPPORTO'!A847</f>
        <v/>
      </c>
      <c r="B848" s="400"/>
      <c r="C848" s="829"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8" s="830"/>
      <c r="E848" s="830"/>
      <c r="F848" s="830"/>
      <c r="G848" s="831"/>
      <c r="H848" s="324">
        <v>848</v>
      </c>
    </row>
    <row r="849" spans="1:8" ht="58.35" customHeight="1" x14ac:dyDescent="0.25">
      <c r="A849" s="439" t="str">
        <f>'02 LISTA CONTROLLO E RAPPORTO'!A848</f>
        <v/>
      </c>
      <c r="B849" s="61">
        <v>5203.0200000000004</v>
      </c>
      <c r="C849" s="12" t="str">
        <f>'02 LISTA CONTROLLO E RAPPORTO'!C848</f>
        <v>Descrizione del difetto: non è possibile evacuare le acque di scarico con la pompa a mano attraverso l’allacciamento esterno (raccordo Storz 75 o 100 mm), i pezzi di raccordo e i tubi flessibili previsti a questo scopo.</v>
      </c>
      <c r="D849" s="440" t="s">
        <v>2073</v>
      </c>
      <c r="E849" s="346" t="s">
        <v>2072</v>
      </c>
      <c r="F849" s="346"/>
      <c r="G849" s="347"/>
      <c r="H849" s="324">
        <v>849</v>
      </c>
    </row>
    <row r="850" spans="1:8" ht="57.6" customHeight="1" x14ac:dyDescent="0.25">
      <c r="A850" s="399" t="str">
        <f>'02 LISTA CONTROLLO E RAPPORTO'!A849</f>
        <v/>
      </c>
      <c r="B850" s="400"/>
      <c r="C850" s="829"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50" s="830"/>
      <c r="E850" s="830"/>
      <c r="F850" s="830"/>
      <c r="G850" s="831"/>
      <c r="H850" s="324">
        <v>850</v>
      </c>
    </row>
    <row r="851" spans="1:8" ht="15" customHeight="1" x14ac:dyDescent="0.25">
      <c r="A851" s="439" t="str">
        <f>'02 LISTA CONTROLLO E RAPPORTO'!A850</f>
        <v/>
      </c>
      <c r="B851" s="61">
        <v>5203.03</v>
      </c>
      <c r="C851" s="12" t="str">
        <f>'02 LISTA CONTROLLO E RAPPORTO'!C850</f>
        <v>Descrizione del difetto: manca la leva d’azionamento per la pompa fecale a mano.</v>
      </c>
      <c r="D851" s="440" t="s">
        <v>2073</v>
      </c>
      <c r="E851" s="346" t="s">
        <v>2072</v>
      </c>
      <c r="F851" s="346"/>
      <c r="G851" s="347"/>
      <c r="H851" s="324">
        <v>851</v>
      </c>
    </row>
    <row r="852" spans="1:8" ht="29.45" customHeight="1" x14ac:dyDescent="0.25">
      <c r="A852" s="399" t="str">
        <f>'02 LISTA CONTROLLO E RAPPORTO'!A851</f>
        <v/>
      </c>
      <c r="B852" s="400"/>
      <c r="C852" s="829" t="str">
        <f>'02 LISTA CONTROLLO E RAPPORTO'!C851</f>
        <v>La leva deve essere procurata presso il fabbricante e appesa alla parete in modo permanente accanto alla pompa fecale manuale.</v>
      </c>
      <c r="D852" s="830"/>
      <c r="E852" s="830"/>
      <c r="F852" s="830"/>
      <c r="G852" s="831"/>
      <c r="H852" s="324">
        <v>852</v>
      </c>
    </row>
    <row r="853" spans="1:8" ht="58.35" customHeight="1" x14ac:dyDescent="0.25">
      <c r="A853" s="406" t="str">
        <f>'02 LISTA CONTROLLO E RAPPORTO'!A852</f>
        <v/>
      </c>
      <c r="B853" s="187">
        <v>5203.04</v>
      </c>
      <c r="C853"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3" s="407" t="s">
        <v>0</v>
      </c>
      <c r="E853" s="340" t="s">
        <v>2072</v>
      </c>
      <c r="F853" s="340"/>
      <c r="G853" s="341"/>
      <c r="H853" s="324">
        <v>853</v>
      </c>
    </row>
    <row r="854" spans="1:8" ht="15" customHeight="1" x14ac:dyDescent="0.25">
      <c r="A854" s="401" t="str">
        <f>'02 LISTA CONTROLLO E RAPPORTO'!A853</f>
        <v/>
      </c>
      <c r="B854" s="226"/>
      <c r="C854" s="829" t="str">
        <f>'02 LISTA CONTROLLO E RAPPORTO'!C853</f>
        <v xml:space="preserve">Le valvole devono essere sollevate e fissate tramite un ausilio adeguato. </v>
      </c>
      <c r="D854" s="830"/>
      <c r="E854" s="830"/>
      <c r="F854" s="830"/>
      <c r="G854" s="831"/>
      <c r="H854" s="324">
        <v>854</v>
      </c>
    </row>
    <row r="855" spans="1:8" ht="31.7" customHeight="1" x14ac:dyDescent="0.25">
      <c r="A855" s="403" t="str">
        <f>'02 LISTA CONTROLLO E RAPPORTO'!A854</f>
        <v/>
      </c>
      <c r="B855" s="222"/>
      <c r="C855" s="829" t="str">
        <f>'02 LISTA CONTROLLO E RAPPORTO'!C854</f>
        <v>Per impedire che rimangano bloccate e arrugginiscano, le sfere e i coperchi con le guarnizioni della pompa fecale ad azionamento manuale devono essere smontate, conservate e depositate in un sacchetto vicino alla pompa.</v>
      </c>
      <c r="D855" s="830"/>
      <c r="E855" s="830"/>
      <c r="F855" s="830"/>
      <c r="G855" s="831"/>
      <c r="H855" s="324">
        <v>855</v>
      </c>
    </row>
    <row r="856" spans="1:8" ht="15" customHeight="1" x14ac:dyDescent="0.25">
      <c r="A856" s="439" t="str">
        <f>'02 LISTA CONTROLLO E RAPPORTO'!A855</f>
        <v/>
      </c>
      <c r="B856" s="61">
        <v>5203.05</v>
      </c>
      <c r="C856" s="12" t="str">
        <f>'02 LISTA CONTROLLO E RAPPORTO'!C855</f>
        <v>Descrizione del difetto: la pompa fecale ad azionamento manuale non funziona.</v>
      </c>
      <c r="D856" s="440" t="s">
        <v>2073</v>
      </c>
      <c r="E856" s="346" t="s">
        <v>2072</v>
      </c>
      <c r="F856" s="346"/>
      <c r="G856" s="347"/>
      <c r="H856" s="324">
        <v>856</v>
      </c>
    </row>
    <row r="857" spans="1:8" ht="15" customHeight="1" x14ac:dyDescent="0.25">
      <c r="A857" s="399" t="str">
        <f>'02 LISTA CONTROLLO E RAPPORTO'!A856</f>
        <v/>
      </c>
      <c r="B857" s="400"/>
      <c r="C857" s="829" t="str">
        <f>'02 LISTA CONTROLLO E RAPPORTO'!C856</f>
        <v>La pompa deve essere riparata o sostituita e quindi conservata.</v>
      </c>
      <c r="D857" s="830"/>
      <c r="E857" s="830"/>
      <c r="F857" s="830"/>
      <c r="G857" s="831"/>
      <c r="H857" s="324">
        <v>857</v>
      </c>
    </row>
    <row r="858" spans="1:8" ht="29.45" customHeight="1" x14ac:dyDescent="0.25">
      <c r="A858" s="406" t="str">
        <f>'02 LISTA CONTROLLO E RAPPORTO'!A857</f>
        <v/>
      </c>
      <c r="B858" s="187">
        <v>5203.0600000000004</v>
      </c>
      <c r="C858" s="58" t="str">
        <f>'02 LISTA CONTROLLO E RAPPORTO'!C857</f>
        <v>Descrizione del difetto: le condotte e i pozzi delle acque di scarico non sono puliti.</v>
      </c>
      <c r="D858" s="407" t="s">
        <v>0</v>
      </c>
      <c r="E858" s="340" t="s">
        <v>2072</v>
      </c>
      <c r="F858" s="340"/>
      <c r="G858" s="341"/>
      <c r="H858" s="324">
        <v>858</v>
      </c>
    </row>
    <row r="859" spans="1:8" ht="30" customHeight="1" x14ac:dyDescent="0.25">
      <c r="A859" s="399" t="str">
        <f>'02 LISTA CONTROLLO E RAPPORTO'!A858</f>
        <v/>
      </c>
      <c r="B859" s="400"/>
      <c r="C859" s="829" t="str">
        <f>'02 LISTA CONTROLLO E RAPPORTO'!C858</f>
        <v>Almeno una volta ogni 10 anni si deve incaricare una ditta specializzata di pulire le condotte delle canalizzazioni e i pozzi.</v>
      </c>
      <c r="D859" s="830"/>
      <c r="E859" s="830"/>
      <c r="F859" s="830"/>
      <c r="G859" s="831"/>
      <c r="H859" s="324">
        <v>859</v>
      </c>
    </row>
    <row r="860" spans="1:8" ht="29.45" customHeight="1" x14ac:dyDescent="0.25">
      <c r="A860" s="439" t="str">
        <f>'02 LISTA CONTROLLO E RAPPORTO'!A859</f>
        <v/>
      </c>
      <c r="B860" s="61">
        <v>5203.07</v>
      </c>
      <c r="C860" s="12" t="str">
        <f>'02 LISTA CONTROLLO E RAPPORTO'!C859</f>
        <v>Descrizione del difetto: la pompa fecale elettrica in caso di canalizzazione esterna situata più in alto non funziona.</v>
      </c>
      <c r="D860" s="440" t="s">
        <v>2073</v>
      </c>
      <c r="E860" s="346" t="s">
        <v>2072</v>
      </c>
      <c r="F860" s="346"/>
      <c r="G860" s="347"/>
      <c r="H860" s="324">
        <v>860</v>
      </c>
    </row>
    <row r="861" spans="1:8" ht="27.6" customHeight="1" x14ac:dyDescent="0.25">
      <c r="A861" s="399" t="str">
        <f>'02 LISTA CONTROLLO E RAPPORTO'!A860</f>
        <v/>
      </c>
      <c r="B861" s="400"/>
      <c r="C861" s="829" t="str">
        <f>'02 LISTA CONTROLLO E RAPPORTO'!C860</f>
        <v>La pompa deve essere riparata da un professionista o sostituita. La procedura da seguire deve essere concordata con l’ente cantonale responsabile delle costruzioni di protezione.</v>
      </c>
      <c r="D861" s="830"/>
      <c r="E861" s="830"/>
      <c r="F861" s="830"/>
      <c r="G861" s="831"/>
      <c r="H861" s="324">
        <v>861</v>
      </c>
    </row>
    <row r="862" spans="1:8" ht="29.45" customHeight="1" x14ac:dyDescent="0.25">
      <c r="A862" s="406" t="str">
        <f>'02 LISTA CONTROLLO E RAPPORTO'!A861</f>
        <v/>
      </c>
      <c r="B862" s="187">
        <v>5203.08</v>
      </c>
      <c r="C862" s="58" t="str">
        <f>'02 LISTA CONTROLLO E RAPPORTO'!C861</f>
        <v>Descrizione del difetto: la fossa fecale in caso di canalizzazione esterna situata più in basso non è pulita e asciutta.</v>
      </c>
      <c r="D862" s="407" t="s">
        <v>0</v>
      </c>
      <c r="E862" s="340" t="s">
        <v>2072</v>
      </c>
      <c r="F862" s="340"/>
      <c r="G862" s="341"/>
      <c r="H862" s="324">
        <v>862</v>
      </c>
    </row>
    <row r="863" spans="1:8" ht="45.6" customHeight="1" x14ac:dyDescent="0.25">
      <c r="A863" s="399" t="str">
        <f>'02 LISTA CONTROLLO E RAPPORTO'!A862</f>
        <v/>
      </c>
      <c r="B863" s="400"/>
      <c r="C863" s="829"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3" s="830"/>
      <c r="E863" s="830"/>
      <c r="F863" s="830"/>
      <c r="G863" s="831"/>
      <c r="H863" s="324">
        <v>863</v>
      </c>
    </row>
    <row r="864" spans="1:8" ht="29.45" customHeight="1" x14ac:dyDescent="0.25">
      <c r="A864" s="406" t="str">
        <f>'02 LISTA CONTROLLO E RAPPORTO'!A863</f>
        <v/>
      </c>
      <c r="B864" s="187">
        <v>5203.09</v>
      </c>
      <c r="C864" s="58" t="str">
        <f>'02 LISTA CONTROLLO E RAPPORTO'!C863</f>
        <v>Descrizione del difetto: mancano gli strumenti per smontare la pompa fecale elettrica.</v>
      </c>
      <c r="D864" s="407" t="s">
        <v>0</v>
      </c>
      <c r="E864" s="340" t="s">
        <v>2072</v>
      </c>
      <c r="F864" s="340"/>
      <c r="G864" s="341"/>
      <c r="H864" s="324">
        <v>864</v>
      </c>
    </row>
    <row r="865" spans="1:8" ht="29.45" customHeight="1" x14ac:dyDescent="0.25">
      <c r="A865" s="399" t="str">
        <f>'02 LISTA CONTROLLO E RAPPORTO'!A864</f>
        <v/>
      </c>
      <c r="B865" s="400"/>
      <c r="C865" s="829" t="str">
        <f>'02 LISTA CONTROLLO E RAPPORTO'!C864</f>
        <v>Si deve montare un dispositivo di sollevamento a soffitto. Inoltre dovrebbe essere disponibile un paranco semplice o un sistema analogo.</v>
      </c>
      <c r="D865" s="830"/>
      <c r="E865" s="830"/>
      <c r="F865" s="830"/>
      <c r="G865" s="831"/>
      <c r="H865" s="324">
        <v>865</v>
      </c>
    </row>
    <row r="866" spans="1:8" ht="43.7" customHeight="1" x14ac:dyDescent="0.25">
      <c r="A866" s="414" t="str">
        <f>'02 LISTA CONTROLLO E RAPPORTO'!A865</f>
        <v/>
      </c>
      <c r="B866" s="195">
        <v>5203.1000000000004</v>
      </c>
      <c r="C866" s="75" t="str">
        <f>'02 LISTA CONTROLLO E RAPPORTO'!C865</f>
        <v>Descrizione del difetto: l’esecuzione delle misure organizzative e tecniche necessarie in caso di allarme «fossa fecale piena» non è garantita.</v>
      </c>
      <c r="D866" s="415" t="s">
        <v>1</v>
      </c>
      <c r="E866" s="344" t="s">
        <v>2072</v>
      </c>
      <c r="F866" s="344"/>
      <c r="G866" s="345"/>
      <c r="H866" s="324">
        <v>866</v>
      </c>
    </row>
    <row r="867" spans="1:8" ht="15" customHeight="1" x14ac:dyDescent="0.25">
      <c r="A867" s="401" t="str">
        <f>'02 LISTA CONTROLLO E RAPPORTO'!A866</f>
        <v/>
      </c>
      <c r="B867" s="226"/>
      <c r="C867" s="829" t="str">
        <f>'02 LISTA CONTROLLO E RAPPORTO'!C866</f>
        <v xml:space="preserve">Si devono adottare le seguenti misure: </v>
      </c>
      <c r="D867" s="830"/>
      <c r="E867" s="830"/>
      <c r="F867" s="830"/>
      <c r="G867" s="831"/>
      <c r="H867" s="324">
        <v>867</v>
      </c>
    </row>
    <row r="868" spans="1:8" x14ac:dyDescent="0.25">
      <c r="A868" s="402" t="str">
        <f>'02 LISTA CONTROLLO E RAPPORTO'!A867</f>
        <v/>
      </c>
      <c r="B868" s="219"/>
      <c r="C868" s="843" t="str">
        <f>'02 LISTA CONTROLLO E RAPPORTO'!C867</f>
        <v xml:space="preserve">-        montare una sirena in un posto ben visibile all’esterno della costruzione di protezione e aggiungere eventualmente </v>
      </c>
      <c r="D868" s="844"/>
      <c r="E868" s="844"/>
      <c r="F868" s="844"/>
      <c r="G868" s="845"/>
      <c r="H868" s="324">
        <v>868</v>
      </c>
    </row>
    <row r="869" spans="1:8" x14ac:dyDescent="0.25">
      <c r="A869" s="402" t="str">
        <f>'02 LISTA CONTROLLO E RAPPORTO'!A868</f>
        <v/>
      </c>
      <c r="B869" s="219"/>
      <c r="C869" s="829" t="str">
        <f>'02 LISTA CONTROLLO E RAPPORTO'!C868</f>
        <v>una luce lampeggiante o girevole all’interno della costruzione e un cartello con le istruzioni da seguire e</v>
      </c>
      <c r="D869" s="830"/>
      <c r="E869" s="830"/>
      <c r="F869" s="830"/>
      <c r="G869" s="831"/>
      <c r="H869" s="324">
        <v>869</v>
      </c>
    </row>
    <row r="870" spans="1:8" ht="15" customHeight="1" x14ac:dyDescent="0.25">
      <c r="A870" s="402" t="str">
        <f>'02 LISTA CONTROLLO E RAPPORTO'!A869</f>
        <v/>
      </c>
      <c r="B870" s="219"/>
      <c r="C870" s="843" t="str">
        <f>'02 LISTA CONTROLLO E RAPPORTO'!C869</f>
        <v>-        altre misure appropriate (ev. allarme remoto).</v>
      </c>
      <c r="D870" s="844"/>
      <c r="E870" s="844"/>
      <c r="F870" s="844"/>
      <c r="G870" s="845"/>
      <c r="H870" s="324">
        <v>870</v>
      </c>
    </row>
    <row r="871" spans="1:8" ht="30" customHeight="1" x14ac:dyDescent="0.25">
      <c r="A871" s="402" t="str">
        <f>'02 LISTA CONTROLLO E RAPPORTO'!A870</f>
        <v/>
      </c>
      <c r="B871" s="219"/>
      <c r="C871" s="829" t="str">
        <f>'02 LISTA CONTROLLO E RAPPORTO'!C870</f>
        <v>Attenzione: se la costruzione di protezione è munita di protezione EMP, l’installazione deve essere eseguita secondo le istruzioni del fabbricante della pompa fecale (omologata UFPP).</v>
      </c>
      <c r="D871" s="830"/>
      <c r="E871" s="830"/>
      <c r="F871" s="830"/>
      <c r="G871" s="831"/>
      <c r="H871" s="324">
        <v>871</v>
      </c>
    </row>
    <row r="872" spans="1:8" ht="45" customHeight="1" thickBot="1" x14ac:dyDescent="0.3">
      <c r="A872" s="403" t="str">
        <f>'02 LISTA CONTROLLO E RAPPORTO'!A871</f>
        <v/>
      </c>
      <c r="B872" s="222"/>
      <c r="C872" s="821"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2" s="822"/>
      <c r="E872" s="822"/>
      <c r="F872" s="822"/>
      <c r="G872" s="823"/>
      <c r="H872" s="324">
        <v>872</v>
      </c>
    </row>
    <row r="873" spans="1:8" ht="29.45" customHeight="1" thickBot="1" x14ac:dyDescent="0.3">
      <c r="A873" s="416" t="str">
        <f>'02 LISTA CONTROLLO E RAPPORTO'!A872</f>
        <v/>
      </c>
      <c r="B873" s="190">
        <v>5300</v>
      </c>
      <c r="C873" s="417" t="str">
        <f>'02 LISTA CONTROLLO E RAPPORTO'!C872</f>
        <v>Lo schema sinottico deve essere allestito e montato fisso in modo ben visibile presso il quadro principale.</v>
      </c>
      <c r="D873" s="418"/>
      <c r="E873" s="824"/>
      <c r="F873" s="824"/>
      <c r="G873" s="825"/>
      <c r="H873" s="324">
        <v>873</v>
      </c>
    </row>
    <row r="874" spans="1:8" ht="15" customHeight="1" x14ac:dyDescent="0.25">
      <c r="A874" s="583" t="str">
        <f>'02 LISTA CONTROLLO E RAPPORTO'!A873</f>
        <v/>
      </c>
      <c r="B874" s="584">
        <v>5301</v>
      </c>
      <c r="C874" s="462" t="str">
        <f>'02 LISTA CONTROLLO E RAPPORTO'!C873</f>
        <v>Descrizione del difetto: in base allo schema sinottico corrente forte non è possibile impostare i seguenti modi d’esercizio:</v>
      </c>
      <c r="D874" s="463"/>
      <c r="E874" s="585" t="s">
        <v>2072</v>
      </c>
      <c r="F874" s="585"/>
      <c r="G874" s="335"/>
      <c r="H874" s="324">
        <v>874</v>
      </c>
    </row>
    <row r="875" spans="1:8" ht="15" customHeight="1" x14ac:dyDescent="0.25">
      <c r="A875" s="422" t="str">
        <f>'02 LISTA CONTROLLO E RAPPORTO'!A874</f>
        <v/>
      </c>
      <c r="B875" s="192">
        <v>5302</v>
      </c>
      <c r="C875" s="464" t="str">
        <f>'02 LISTA CONTROLLO E RAPPORTO'!C874</f>
        <v>Descrizione del difetto:</v>
      </c>
      <c r="D875" s="465"/>
      <c r="E875" s="428" t="s">
        <v>2072</v>
      </c>
      <c r="F875" s="430"/>
      <c r="G875" s="336"/>
      <c r="H875" s="324">
        <v>875</v>
      </c>
    </row>
    <row r="876" spans="1:8" ht="15" customHeight="1" thickBot="1" x14ac:dyDescent="0.3">
      <c r="A876" s="425" t="str">
        <f>'02 LISTA CONTROLLO E RAPPORTO'!A875</f>
        <v/>
      </c>
      <c r="B876" s="193">
        <v>5303</v>
      </c>
      <c r="C876" s="466" t="str">
        <f>'02 LISTA CONTROLLO E RAPPORTO'!C875</f>
        <v>Descrizione del difetto:</v>
      </c>
      <c r="D876" s="467"/>
      <c r="E876" s="586" t="s">
        <v>2072</v>
      </c>
      <c r="F876" s="432"/>
      <c r="G876" s="337"/>
      <c r="H876" s="324">
        <v>876</v>
      </c>
    </row>
    <row r="877" spans="1:8" ht="19.5" thickBot="1" x14ac:dyDescent="0.3">
      <c r="A877" s="385" t="str">
        <f>'02 LISTA CONTROLLO E RAPPORTO'!A876</f>
        <v/>
      </c>
      <c r="B877" s="386">
        <v>6000</v>
      </c>
      <c r="C877" s="387" t="str">
        <f>'02 LISTA CONTROLLO E RAPPORTO'!C876</f>
        <v>Approvvigionamento di elettricità</v>
      </c>
      <c r="D877" s="434"/>
      <c r="E877" s="841"/>
      <c r="F877" s="841"/>
      <c r="G877" s="842"/>
      <c r="H877" s="324">
        <v>877</v>
      </c>
    </row>
    <row r="878" spans="1:8" ht="15" customHeight="1" thickBot="1" x14ac:dyDescent="0.3">
      <c r="A878" s="389" t="str">
        <f>'02 LISTA CONTROLLO E RAPPORTO'!A877</f>
        <v/>
      </c>
      <c r="B878" s="390">
        <v>6100</v>
      </c>
      <c r="C878" s="408" t="str">
        <f>'02 LISTA CONTROLLO E RAPPORTO'!C877</f>
        <v>Impianto elettrico in generale</v>
      </c>
      <c r="D878" s="409"/>
      <c r="E878" s="410"/>
      <c r="F878" s="410"/>
      <c r="G878" s="411"/>
      <c r="H878" s="324">
        <v>878</v>
      </c>
    </row>
    <row r="879" spans="1:8" ht="15" customHeight="1" thickBot="1" x14ac:dyDescent="0.3">
      <c r="A879" s="395" t="str">
        <f>'02 LISTA CONTROLLO E RAPPORTO'!A878</f>
        <v/>
      </c>
      <c r="B879" s="203">
        <v>6101</v>
      </c>
      <c r="C879" s="144" t="str">
        <f>'02 LISTA CONTROLLO E RAPPORTO'!C878</f>
        <v>Impianto elettrico in generale</v>
      </c>
      <c r="D879" s="396"/>
      <c r="E879" s="826"/>
      <c r="F879" s="827"/>
      <c r="G879" s="828"/>
      <c r="H879" s="324">
        <v>879</v>
      </c>
    </row>
    <row r="880" spans="1:8" ht="43.7" customHeight="1" x14ac:dyDescent="0.25">
      <c r="A880" s="404" t="str">
        <f>'02 LISTA CONTROLLO E RAPPORTO'!A879</f>
        <v/>
      </c>
      <c r="B880" s="186">
        <v>6101.01</v>
      </c>
      <c r="C880" s="66" t="str">
        <f>'02 LISTA CONTROLLO E RAPPORTO'!C879</f>
        <v xml:space="preserve">Descrizione del difetto: non tutte le installazioni elettriche necessarie per questa costruzione di protezione sono presenti oppure sono state apportate modifiche non autorizzate. </v>
      </c>
      <c r="D880" s="405" t="s">
        <v>0</v>
      </c>
      <c r="E880" s="340" t="s">
        <v>2072</v>
      </c>
      <c r="F880" s="340"/>
      <c r="G880" s="341"/>
      <c r="H880" s="324">
        <v>880</v>
      </c>
    </row>
    <row r="881" spans="1:8" x14ac:dyDescent="0.25">
      <c r="A881" s="401" t="str">
        <f>'02 LISTA CONTROLLO E RAPPORTO'!A880</f>
        <v/>
      </c>
      <c r="B881" s="226"/>
      <c r="C881" s="829" t="str">
        <f>'02 LISTA CONTROLLO E RAPPORTO'!C880</f>
        <v>In presenza di un difetto ci si deve accordare con l’ente cantonale responsabile delle costruzioni di protezione su come procedere.</v>
      </c>
      <c r="D881" s="830"/>
      <c r="E881" s="830"/>
      <c r="F881" s="830"/>
      <c r="G881" s="831"/>
      <c r="H881" s="324">
        <v>881</v>
      </c>
    </row>
    <row r="882" spans="1:8" ht="30" customHeight="1" x14ac:dyDescent="0.25">
      <c r="A882" s="403" t="str">
        <f>'02 LISTA CONTROLLO E RAPPORTO'!A881</f>
        <v/>
      </c>
      <c r="B882" s="222"/>
      <c r="C882" s="829">
        <f>'02 LISTA CONTROLLO E RAPPORTO'!C881</f>
        <v>0</v>
      </c>
      <c r="D882" s="830"/>
      <c r="E882" s="830"/>
      <c r="F882" s="830"/>
      <c r="G882" s="831"/>
      <c r="H882" s="324">
        <v>882</v>
      </c>
    </row>
    <row r="883" spans="1:8" ht="29.45" customHeight="1" x14ac:dyDescent="0.25">
      <c r="A883" s="414" t="str">
        <f>'02 LISTA CONTROLLO E RAPPORTO'!A882</f>
        <v/>
      </c>
      <c r="B883" s="195">
        <v>6101.02</v>
      </c>
      <c r="C883" s="75" t="str">
        <f>'02 LISTA CONTROLLO E RAPPORTO'!C882</f>
        <v>Descrizione del difetto: l’impianto elettrico presenta dei danni evidenti. Si applicano le norme elettriche in vigore NIN e DePC.</v>
      </c>
      <c r="D883" s="415" t="s">
        <v>1</v>
      </c>
      <c r="E883" s="344" t="s">
        <v>2072</v>
      </c>
      <c r="F883" s="344"/>
      <c r="G883" s="345"/>
      <c r="H883" s="324">
        <v>883</v>
      </c>
    </row>
    <row r="884" spans="1:8" ht="42.6" customHeight="1" x14ac:dyDescent="0.25">
      <c r="A884" s="399" t="str">
        <f>'02 LISTA CONTROLLO E RAPPORTO'!A883</f>
        <v/>
      </c>
      <c r="B884" s="400"/>
      <c r="C884" s="829" t="str">
        <f>'02 LISTA CONTROLLO E RAPPORTO'!C883</f>
        <v>Si deve incaricare una ditta specializzata di eliminare il difetto. In caso contrario, il proprietario può andare incontro a conseguenze di responsabilità civile, eventualità di cui deve essere informato.</v>
      </c>
      <c r="D884" s="830"/>
      <c r="E884" s="830"/>
      <c r="F884" s="830"/>
      <c r="G884" s="831"/>
      <c r="H884" s="324">
        <v>884</v>
      </c>
    </row>
    <row r="885" spans="1:8" ht="29.45" customHeight="1" x14ac:dyDescent="0.25">
      <c r="A885" s="406" t="str">
        <f>'02 LISTA CONTROLLO E RAPPORTO'!A884</f>
        <v/>
      </c>
      <c r="B885" s="187">
        <v>6101.03</v>
      </c>
      <c r="C885" s="58" t="str">
        <f>'02 LISTA CONTROLLO E RAPPORTO'!C884</f>
        <v>Descrizione del difetto: con la disposizione dei letti prevista non è possibile utilizzare gli interruttori della luce.</v>
      </c>
      <c r="D885" s="407" t="s">
        <v>0</v>
      </c>
      <c r="E885" s="340" t="s">
        <v>2072</v>
      </c>
      <c r="F885" s="340"/>
      <c r="G885" s="341"/>
      <c r="H885" s="324">
        <v>885</v>
      </c>
    </row>
    <row r="886" spans="1:8" ht="29.45" customHeight="1" x14ac:dyDescent="0.25">
      <c r="A886" s="399" t="str">
        <f>'02 LISTA CONTROLLO E RAPPORTO'!A885</f>
        <v/>
      </c>
      <c r="B886" s="400"/>
      <c r="C886" s="829" t="str">
        <f>'02 LISTA CONTROLLO E RAPPORTO'!C885</f>
        <v>Gli interruttori della luce devono essere posizionati in modo da poter essere utilizzati. La procedura da seguire deve essere concordata con l’ente cantonale responsabile delle costruzioni di protezione.</v>
      </c>
      <c r="D886" s="830"/>
      <c r="E886" s="830"/>
      <c r="F886" s="830"/>
      <c r="G886" s="831"/>
      <c r="H886" s="324">
        <v>886</v>
      </c>
    </row>
    <row r="887" spans="1:8" ht="29.45" customHeight="1" x14ac:dyDescent="0.25">
      <c r="A887" s="406" t="str">
        <f>'02 LISTA CONTROLLO E RAPPORTO'!A886</f>
        <v/>
      </c>
      <c r="B887" s="187">
        <v>6101.04</v>
      </c>
      <c r="C887" s="58" t="str">
        <f>'02 LISTA CONTROLLO E RAPPORTO'!C886</f>
        <v>Descrizione del difetto: le lampade sono posizionate direttamente sopra i letti.</v>
      </c>
      <c r="D887" s="407" t="s">
        <v>0</v>
      </c>
      <c r="E887" s="340" t="s">
        <v>2072</v>
      </c>
      <c r="F887" s="340"/>
      <c r="G887" s="341"/>
      <c r="H887" s="324">
        <v>887</v>
      </c>
    </row>
    <row r="888" spans="1:8" ht="29.45" customHeight="1" x14ac:dyDescent="0.25">
      <c r="A888" s="399" t="str">
        <f>'02 LISTA CONTROLLO E RAPPORTO'!A887</f>
        <v/>
      </c>
      <c r="B888" s="400"/>
      <c r="C888" s="829" t="str">
        <f>'02 LISTA CONTROLLO E RAPPORTO'!C887</f>
        <v xml:space="preserve">Le lampade devono essere posizionate lungo i corridoi. La procedura da seguire deve essere concordata con l’ente cantonale responsabile delle costruzioni di protezione. </v>
      </c>
      <c r="D888" s="830"/>
      <c r="E888" s="830"/>
      <c r="F888" s="830"/>
      <c r="G888" s="831"/>
      <c r="H888" s="324">
        <v>888</v>
      </c>
    </row>
    <row r="889" spans="1:8" ht="43.7" customHeight="1" x14ac:dyDescent="0.25">
      <c r="A889" s="406" t="str">
        <f>'02 LISTA CONTROLLO E RAPPORTO'!A888</f>
        <v/>
      </c>
      <c r="B889" s="187">
        <v>6101.05</v>
      </c>
      <c r="C889" s="58" t="str">
        <f>'02 LISTA CONTROLLO E RAPPORTO'!C888</f>
        <v>Descrizione del difetto: le lampade non dispongono di un’omologazione UFPP (BZS) e non sono montate in modo resistente agli urti (solitamente nelle costruzioni di protezione realizzate dopo il 1995).</v>
      </c>
      <c r="D889" s="407" t="s">
        <v>0</v>
      </c>
      <c r="E889" s="340" t="s">
        <v>2072</v>
      </c>
      <c r="F889" s="340"/>
      <c r="G889" s="341"/>
      <c r="H889" s="324">
        <v>889</v>
      </c>
    </row>
    <row r="890" spans="1:8" ht="29.45" customHeight="1" x14ac:dyDescent="0.25">
      <c r="A890" s="399" t="str">
        <f>'02 LISTA CONTROLLO E RAPPORTO'!A889</f>
        <v/>
      </c>
      <c r="B890" s="400"/>
      <c r="C890" s="829" t="str">
        <f>'02 LISTA CONTROLLO E RAPPORTO'!C889</f>
        <v>Le lampade devono essere sostituite con lampade omologate, montate secondo le istruzioni del fabbricante e le direttive dell’UFPP.</v>
      </c>
      <c r="D890" s="830"/>
      <c r="E890" s="830"/>
      <c r="F890" s="830"/>
      <c r="G890" s="831"/>
      <c r="H890" s="324">
        <v>890</v>
      </c>
    </row>
    <row r="891" spans="1:8" ht="15" customHeight="1" x14ac:dyDescent="0.25">
      <c r="A891" s="406" t="str">
        <f>'02 LISTA CONTROLLO E RAPPORTO'!A890</f>
        <v/>
      </c>
      <c r="B891" s="187">
        <v>6101.06</v>
      </c>
      <c r="C891" s="58" t="str">
        <f>'02 LISTA CONTROLLO E RAPPORTO'!C890</f>
        <v>Descrizione del difetto: l’illuminazione non è completamente funzionante.</v>
      </c>
      <c r="D891" s="407" t="s">
        <v>0</v>
      </c>
      <c r="E891" s="340" t="s">
        <v>2072</v>
      </c>
      <c r="F891" s="340"/>
      <c r="G891" s="341"/>
      <c r="H891" s="324">
        <v>891</v>
      </c>
    </row>
    <row r="892" spans="1:8" ht="15" customHeight="1" x14ac:dyDescent="0.25">
      <c r="A892" s="399" t="str">
        <f>'02 LISTA CONTROLLO E RAPPORTO'!A891</f>
        <v/>
      </c>
      <c r="B892" s="400"/>
      <c r="C892" s="829" t="str">
        <f>'02 LISTA CONTROLLO E RAPPORTO'!C891</f>
        <v>L’illuminazione deve essere sistemata o sostituita.</v>
      </c>
      <c r="D892" s="830"/>
      <c r="E892" s="830"/>
      <c r="F892" s="830"/>
      <c r="G892" s="831"/>
      <c r="H892" s="324">
        <v>892</v>
      </c>
    </row>
    <row r="893" spans="1:8" ht="43.7" customHeight="1" x14ac:dyDescent="0.25">
      <c r="A893" s="406" t="str">
        <f>'02 LISTA CONTROLLO E RAPPORTO'!A892</f>
        <v/>
      </c>
      <c r="B893" s="187">
        <v>6101.07</v>
      </c>
      <c r="C893" s="58" t="str">
        <f>'02 LISTA CONTROLLO E RAPPORTO'!C892</f>
        <v>Descrizione del difetto: sono presenti installazioni supplementari approvate non aggiunte nella documentazione della costruzione di protezione.</v>
      </c>
      <c r="D893" s="407" t="s">
        <v>0</v>
      </c>
      <c r="E893" s="340" t="s">
        <v>2072</v>
      </c>
      <c r="F893" s="340"/>
      <c r="G893" s="341"/>
      <c r="H893" s="324">
        <v>893</v>
      </c>
    </row>
    <row r="894" spans="1:8" ht="14.45" customHeight="1" x14ac:dyDescent="0.25">
      <c r="A894" s="399" t="str">
        <f>'02 LISTA CONTROLLO E RAPPORTO'!A893</f>
        <v/>
      </c>
      <c r="B894" s="400"/>
      <c r="C894" s="829" t="str">
        <f>'02 LISTA CONTROLLO E RAPPORTO'!C893</f>
        <v>Si devono aggiornare i piani e gli schemi.</v>
      </c>
      <c r="D894" s="830"/>
      <c r="E894" s="830"/>
      <c r="F894" s="830"/>
      <c r="G894" s="831"/>
      <c r="H894" s="324">
        <v>894</v>
      </c>
    </row>
    <row r="895" spans="1:8" ht="43.7" customHeight="1" x14ac:dyDescent="0.25">
      <c r="A895" s="439" t="str">
        <f>'02 LISTA CONTROLLO E RAPPORTO'!A894</f>
        <v/>
      </c>
      <c r="B895" s="61">
        <v>6101.08</v>
      </c>
      <c r="C895" s="12" t="str">
        <f>'02 LISTA CONTROLLO E RAPPORTO'!C894</f>
        <v>Descrizione del difetto: in presenza di rilevatori di movimento, manca un interruttore rotativo per commutare il tipo di funzionamento (Manuale-0-Automatico).</v>
      </c>
      <c r="D895" s="440" t="s">
        <v>2073</v>
      </c>
      <c r="E895" s="346" t="s">
        <v>2072</v>
      </c>
      <c r="F895" s="346"/>
      <c r="G895" s="347"/>
      <c r="H895" s="324">
        <v>895</v>
      </c>
    </row>
    <row r="896" spans="1:8" ht="28.35" customHeight="1" x14ac:dyDescent="0.25">
      <c r="A896" s="401" t="str">
        <f>'02 LISTA CONTROLLO E RAPPORTO'!A895</f>
        <v/>
      </c>
      <c r="B896" s="226"/>
      <c r="C896" s="829" t="str">
        <f>'02 LISTA CONTROLLO E RAPPORTO'!C895</f>
        <v>In caso di occupazione del rifugio, l’illuminazione deve poter essere commutata dal funzionamento con rilevatore di movimento al funzionamento manuale permanente.</v>
      </c>
      <c r="D896" s="830"/>
      <c r="E896" s="830"/>
      <c r="F896" s="830"/>
      <c r="G896" s="831"/>
      <c r="H896" s="324">
        <v>896</v>
      </c>
    </row>
    <row r="897" spans="1:8" ht="29.45" customHeight="1" x14ac:dyDescent="0.25">
      <c r="A897" s="402" t="str">
        <f>'02 LISTA CONTROLLO E RAPPORTO'!A896</f>
        <v/>
      </c>
      <c r="B897" s="219"/>
      <c r="C897" s="829" t="str">
        <f>'02 LISTA CONTROLLO E RAPPORTO'!C896</f>
        <v>Si deve montare un interruttore rotativo «Manuale-0-Automatico» presso l’entrata del rifugio, a un’altezza di ca. 1.80 m. Se ciò non fosse possibile, si deve montare un interruttore rotativo sulla portina del quadro elettrico.</v>
      </c>
      <c r="D897" s="830"/>
      <c r="E897" s="830"/>
      <c r="F897" s="830"/>
      <c r="G897" s="831"/>
      <c r="H897" s="324">
        <v>897</v>
      </c>
    </row>
    <row r="898" spans="1:8" ht="30.6" customHeight="1" x14ac:dyDescent="0.25">
      <c r="A898" s="403" t="str">
        <f>'02 LISTA CONTROLLO E RAPPORTO'!A897</f>
        <v/>
      </c>
      <c r="B898" s="222"/>
      <c r="C898" s="829" t="str">
        <f>'02 LISTA CONTROLLO E RAPPORTO'!C897</f>
        <v>In presenza di un difetto ci si deve accordare con l’ente cantonale responsabile delle costruzioni di protezione su come procedere.</v>
      </c>
      <c r="D898" s="830"/>
      <c r="E898" s="830"/>
      <c r="F898" s="830"/>
      <c r="G898" s="831"/>
      <c r="H898" s="324">
        <v>898</v>
      </c>
    </row>
    <row r="899" spans="1:8" ht="43.7" customHeight="1" x14ac:dyDescent="0.25">
      <c r="A899" s="414" t="str">
        <f>'02 LISTA CONTROLLO E RAPPORTO'!A898</f>
        <v/>
      </c>
      <c r="B899" s="195">
        <v>6101.09</v>
      </c>
      <c r="C899" s="75" t="str">
        <f>'02 LISTA CONTROLLO E RAPPORTO'!C898</f>
        <v>Descrizione del difetto: gli impianti luce e le prese non sono protetti dagli spruzzi d’acqua («IP54») nei locali di predisinfezione, nelle chiuse e nei locali umidi.</v>
      </c>
      <c r="D899" s="415" t="s">
        <v>1</v>
      </c>
      <c r="E899" s="344" t="s">
        <v>2072</v>
      </c>
      <c r="F899" s="344"/>
      <c r="G899" s="345"/>
      <c r="H899" s="324">
        <v>899</v>
      </c>
    </row>
    <row r="900" spans="1:8" ht="61.7" customHeight="1" thickBot="1" x14ac:dyDescent="0.3">
      <c r="A900" s="399" t="str">
        <f>'02 LISTA CONTROLLO E RAPPORTO'!A899</f>
        <v/>
      </c>
      <c r="B900" s="400"/>
      <c r="C900" s="821"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00" s="822"/>
      <c r="E900" s="822"/>
      <c r="F900" s="822"/>
      <c r="G900" s="823"/>
      <c r="H900" s="324">
        <v>900</v>
      </c>
    </row>
    <row r="901" spans="1:8" ht="15" customHeight="1" thickBot="1" x14ac:dyDescent="0.3">
      <c r="A901" s="395" t="str">
        <f>'02 LISTA CONTROLLO E RAPPORTO'!A900</f>
        <v/>
      </c>
      <c r="B901" s="203">
        <v>6102</v>
      </c>
      <c r="C901" s="144" t="str">
        <f>'02 LISTA CONTROLLO E RAPPORTO'!C900</f>
        <v>Temporizzatore per la manutenzione</v>
      </c>
      <c r="D901" s="396"/>
      <c r="E901" s="826"/>
      <c r="F901" s="827"/>
      <c r="G901" s="828"/>
      <c r="H901" s="324">
        <v>901</v>
      </c>
    </row>
    <row r="902" spans="1:8" ht="29.45" customHeight="1" x14ac:dyDescent="0.25">
      <c r="A902" s="404" t="str">
        <f>'02 LISTA CONTROLLO E RAPPORTO'!A901</f>
        <v/>
      </c>
      <c r="B902" s="186">
        <v>6102.01</v>
      </c>
      <c r="C902" s="66" t="str">
        <f>'02 LISTA CONTROLLO E RAPPORTO'!C901</f>
        <v>Descrizione del difetto: manca un temporizzatore elettromeccanico necessario per garantire il funzionamento di manutenzione ordinario.</v>
      </c>
      <c r="D902" s="405" t="s">
        <v>0</v>
      </c>
      <c r="E902" s="340" t="s">
        <v>2072</v>
      </c>
      <c r="F902" s="340"/>
      <c r="G902" s="341"/>
      <c r="H902" s="324">
        <v>902</v>
      </c>
    </row>
    <row r="903" spans="1:8" ht="58.35" customHeight="1" x14ac:dyDescent="0.25">
      <c r="A903" s="399" t="str">
        <f>'02 LISTA CONTROLLO E RAPPORTO'!A902</f>
        <v/>
      </c>
      <c r="B903" s="400"/>
      <c r="C903" s="829"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3" s="830"/>
      <c r="E903" s="830"/>
      <c r="F903" s="830"/>
      <c r="G903" s="831"/>
      <c r="H903" s="324">
        <v>903</v>
      </c>
    </row>
    <row r="904" spans="1:8" ht="29.45" customHeight="1" x14ac:dyDescent="0.25">
      <c r="A904" s="406" t="str">
        <f>'02 LISTA CONTROLLO E RAPPORTO'!A903</f>
        <v/>
      </c>
      <c r="B904" s="187">
        <v>6102.02</v>
      </c>
      <c r="C904" s="58" t="str">
        <f>'02 LISTA CONTROLLO E RAPPORTO'!C903</f>
        <v>Descrizione del difetto: il temporizzatore disponibile è difficile da usare o non idoneo.</v>
      </c>
      <c r="D904" s="407" t="s">
        <v>0</v>
      </c>
      <c r="E904" s="340" t="s">
        <v>2072</v>
      </c>
      <c r="F904" s="340"/>
      <c r="G904" s="341"/>
      <c r="H904" s="324">
        <v>904</v>
      </c>
    </row>
    <row r="905" spans="1:8" ht="43.35" customHeight="1" x14ac:dyDescent="0.25">
      <c r="A905" s="399" t="str">
        <f>'02 LISTA CONTROLLO E RAPPORTO'!A904</f>
        <v/>
      </c>
      <c r="B905" s="400"/>
      <c r="C905" s="829"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5" s="830"/>
      <c r="E905" s="830"/>
      <c r="F905" s="830"/>
      <c r="G905" s="831"/>
      <c r="H905" s="324">
        <v>905</v>
      </c>
    </row>
    <row r="906" spans="1:8" ht="29.45" customHeight="1" x14ac:dyDescent="0.25">
      <c r="A906" s="406" t="str">
        <f>'02 LISTA CONTROLLO E RAPPORTO'!A905</f>
        <v/>
      </c>
      <c r="B906" s="187">
        <v>6102.03</v>
      </c>
      <c r="C906" s="58" t="str">
        <f>'02 LISTA CONTROLLO E RAPPORTO'!C905</f>
        <v>Descrizione del difetto: l’impostazione del temporizzatore non coincide con il funzionamento di manutenzione definito.</v>
      </c>
      <c r="D906" s="407" t="s">
        <v>0</v>
      </c>
      <c r="E906" s="340" t="s">
        <v>2072</v>
      </c>
      <c r="F906" s="340"/>
      <c r="G906" s="341"/>
      <c r="H906" s="324">
        <v>906</v>
      </c>
    </row>
    <row r="907" spans="1:8" ht="42.6" customHeight="1" thickBot="1" x14ac:dyDescent="0.3">
      <c r="A907" s="399" t="str">
        <f>'02 LISTA CONTROLLO E RAPPORTO'!A906</f>
        <v/>
      </c>
      <c r="B907" s="400"/>
      <c r="C907" s="821"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7" s="822"/>
      <c r="E907" s="822"/>
      <c r="F907" s="822"/>
      <c r="G907" s="823"/>
      <c r="H907" s="324">
        <v>907</v>
      </c>
    </row>
    <row r="908" spans="1:8" ht="15" customHeight="1" thickBot="1" x14ac:dyDescent="0.3">
      <c r="A908" s="395" t="str">
        <f>'02 LISTA CONTROLLO E RAPPORTO'!A907</f>
        <v/>
      </c>
      <c r="B908" s="203">
        <v>6103</v>
      </c>
      <c r="C908" s="144" t="str">
        <f>'02 LISTA CONTROLLO E RAPPORTO'!C907</f>
        <v>Scatola esterna con morsetti di raccordo</v>
      </c>
      <c r="D908" s="396"/>
      <c r="E908" s="826"/>
      <c r="F908" s="827"/>
      <c r="G908" s="828"/>
      <c r="H908" s="324">
        <v>908</v>
      </c>
    </row>
    <row r="909" spans="1:8" ht="15" customHeight="1" x14ac:dyDescent="0.25">
      <c r="A909" s="397" t="str">
        <f>'02 LISTA CONTROLLO E RAPPORTO'!A908</f>
        <v/>
      </c>
      <c r="B909" s="189">
        <v>6103.01</v>
      </c>
      <c r="C909" s="68" t="str">
        <f>'02 LISTA CONTROLLO E RAPPORTO'!C908</f>
        <v>Descrizione del difetto: manca la scatola esterna con morsetti di raccordo.</v>
      </c>
      <c r="D909" s="398" t="s">
        <v>2073</v>
      </c>
      <c r="E909" s="346" t="s">
        <v>2072</v>
      </c>
      <c r="F909" s="346"/>
      <c r="G909" s="347"/>
      <c r="H909" s="324">
        <v>909</v>
      </c>
    </row>
    <row r="910" spans="1:8" ht="29.45" customHeight="1" x14ac:dyDescent="0.25">
      <c r="A910" s="399" t="str">
        <f>'02 LISTA CONTROLLO E RAPPORTO'!A909</f>
        <v/>
      </c>
      <c r="B910" s="400"/>
      <c r="C910" s="829" t="str">
        <f>'02 LISTA CONTROLLO E RAPPORTO'!C909</f>
        <v>La scatola deve essere installata da una ditta specializzata se è presente una protezione EMP. La procedura da seguire deve essere concordata con l’ente cantonale responsabile delle costruzioni di protezione.</v>
      </c>
      <c r="D910" s="830"/>
      <c r="E910" s="830"/>
      <c r="F910" s="830"/>
      <c r="G910" s="831"/>
      <c r="H910" s="324">
        <v>910</v>
      </c>
    </row>
    <row r="911" spans="1:8" ht="29.45" customHeight="1" x14ac:dyDescent="0.25">
      <c r="A911" s="414" t="str">
        <f>'02 LISTA CONTROLLO E RAPPORTO'!A910</f>
        <v/>
      </c>
      <c r="B911" s="195">
        <v>6103.02</v>
      </c>
      <c r="C911" s="75" t="str">
        <f>'02 LISTA CONTROLLO E RAPPORTO'!C910</f>
        <v>Descrizione del difetto: la scatola esterna con morsetti di raccordo non è piombata o non è munita di protezione contro i contatti accidentali.</v>
      </c>
      <c r="D911" s="415" t="s">
        <v>1</v>
      </c>
      <c r="E911" s="344" t="s">
        <v>2072</v>
      </c>
      <c r="F911" s="344"/>
      <c r="G911" s="345"/>
      <c r="H911" s="324">
        <v>911</v>
      </c>
    </row>
    <row r="912" spans="1:8" ht="15.6" customHeight="1" x14ac:dyDescent="0.25">
      <c r="A912" s="401" t="str">
        <f>'02 LISTA CONTROLLO E RAPPORTO'!A911</f>
        <v/>
      </c>
      <c r="B912" s="226"/>
      <c r="C912" s="829" t="str">
        <f>'02 LISTA CONTROLLO E RAPPORTO'!C911</f>
        <v xml:space="preserve">La scatola dei morsetti esterna deve essere piombata o munita di protezione contro i contatti accidentali. </v>
      </c>
      <c r="D912" s="830"/>
      <c r="E912" s="830"/>
      <c r="F912" s="830"/>
      <c r="G912" s="831"/>
      <c r="H912" s="324">
        <v>912</v>
      </c>
    </row>
    <row r="913" spans="1:8" ht="58.35" customHeight="1" x14ac:dyDescent="0.25">
      <c r="A913" s="403" t="str">
        <f>'02 LISTA CONTROLLO E RAPPORTO'!A912</f>
        <v/>
      </c>
      <c r="B913" s="222"/>
      <c r="C913" s="829"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3" s="830"/>
      <c r="E913" s="830"/>
      <c r="F913" s="830"/>
      <c r="G913" s="831"/>
      <c r="H913" s="324">
        <v>913</v>
      </c>
    </row>
    <row r="914" spans="1:8" ht="29.45" customHeight="1" x14ac:dyDescent="0.25">
      <c r="A914" s="414" t="str">
        <f>'02 LISTA CONTROLLO E RAPPORTO'!A913</f>
        <v/>
      </c>
      <c r="B914" s="195">
        <v>6103.03</v>
      </c>
      <c r="C914" s="75" t="str">
        <f>'02 LISTA CONTROLLO E RAPPORTO'!C913</f>
        <v>Descrizione del difetto: manca un adesivo con l’avvertenza «Utilizzare solo in caso d’emergenza».</v>
      </c>
      <c r="D914" s="415" t="s">
        <v>1</v>
      </c>
      <c r="E914" s="344" t="s">
        <v>2072</v>
      </c>
      <c r="F914" s="344"/>
      <c r="G914" s="345"/>
      <c r="H914" s="324">
        <v>914</v>
      </c>
    </row>
    <row r="915" spans="1:8" x14ac:dyDescent="0.25">
      <c r="A915" s="401" t="str">
        <f>'02 LISTA CONTROLLO E RAPPORTO'!A914</f>
        <v/>
      </c>
      <c r="B915" s="226"/>
      <c r="C915" s="829" t="str">
        <f>'02 LISTA CONTROLLO E RAPPORTO'!C914</f>
        <v>L’adesivo può essere procurato dall’ente cantonale responsabile delle costruzioni di protezione.</v>
      </c>
      <c r="D915" s="830"/>
      <c r="E915" s="830"/>
      <c r="F915" s="830"/>
      <c r="G915" s="831"/>
      <c r="H915" s="324">
        <v>915</v>
      </c>
    </row>
    <row r="916" spans="1:8" ht="29.45" customHeight="1" x14ac:dyDescent="0.25">
      <c r="A916" s="403" t="str">
        <f>'02 LISTA CONTROLLO E RAPPORTO'!A915</f>
        <v/>
      </c>
      <c r="B916" s="222"/>
      <c r="C916" s="829" t="str">
        <f>'02 LISTA CONTROLLO E RAPPORTO'!C915</f>
        <v>In caso contrario, il proprietario può andare incontro a conseguenze di responsabilità civile, eventualità di cui deve essere informato.</v>
      </c>
      <c r="D916" s="830"/>
      <c r="E916" s="830"/>
      <c r="F916" s="830"/>
      <c r="G916" s="831"/>
      <c r="H916" s="324">
        <v>916</v>
      </c>
    </row>
    <row r="917" spans="1:8" ht="15" customHeight="1" x14ac:dyDescent="0.25">
      <c r="A917" s="414" t="str">
        <f>'02 LISTA CONTROLLO E RAPPORTO'!A916</f>
        <v/>
      </c>
      <c r="B917" s="195">
        <v>6103.04</v>
      </c>
      <c r="C917" s="75" t="str">
        <f>'02 LISTA CONTROLLO E RAPPORTO'!C916</f>
        <v>Descrizione del difetto: manca lo schema elettrico.</v>
      </c>
      <c r="D917" s="415" t="s">
        <v>1</v>
      </c>
      <c r="E917" s="344" t="s">
        <v>2072</v>
      </c>
      <c r="F917" s="344"/>
      <c r="G917" s="345"/>
      <c r="H917" s="324">
        <v>917</v>
      </c>
    </row>
    <row r="918" spans="1:8" x14ac:dyDescent="0.25">
      <c r="A918" s="401" t="str">
        <f>'02 LISTA CONTROLLO E RAPPORTO'!A917</f>
        <v/>
      </c>
      <c r="B918" s="226"/>
      <c r="C918" s="829" t="str">
        <f>'02 LISTA CONTROLLO E RAPPORTO'!C917</f>
        <v>Lo schema elettrico deve essere procurato o realizzato e conservato nella scatola dei morsetti.</v>
      </c>
      <c r="D918" s="830"/>
      <c r="E918" s="830"/>
      <c r="F918" s="830"/>
      <c r="G918" s="831"/>
      <c r="H918" s="324">
        <v>918</v>
      </c>
    </row>
    <row r="919" spans="1:8" ht="28.7" customHeight="1" thickBot="1" x14ac:dyDescent="0.3">
      <c r="A919" s="403" t="str">
        <f>'02 LISTA CONTROLLO E RAPPORTO'!A918</f>
        <v/>
      </c>
      <c r="B919" s="222"/>
      <c r="C919" s="821" t="str">
        <f>'02 LISTA CONTROLLO E RAPPORTO'!C918</f>
        <v>In caso contrario il proprietario può andare incontro a conseguenze di responsabilità civile, eventualità di cui deve essere informato.</v>
      </c>
      <c r="D919" s="822"/>
      <c r="E919" s="822"/>
      <c r="F919" s="822"/>
      <c r="G919" s="823"/>
      <c r="H919" s="324">
        <v>919</v>
      </c>
    </row>
    <row r="920" spans="1:8" ht="15" customHeight="1" thickBot="1" x14ac:dyDescent="0.3">
      <c r="A920" s="389" t="str">
        <f>'02 LISTA CONTROLLO E RAPPORTO'!A919</f>
        <v/>
      </c>
      <c r="B920" s="390">
        <v>6200</v>
      </c>
      <c r="C920" s="408" t="str">
        <f>'02 LISTA CONTROLLO E RAPPORTO'!C919</f>
        <v>Protezione EMP, schemi e amministrazione</v>
      </c>
      <c r="D920" s="409"/>
      <c r="E920" s="410"/>
      <c r="F920" s="410"/>
      <c r="G920" s="411"/>
      <c r="H920" s="324">
        <v>920</v>
      </c>
    </row>
    <row r="921" spans="1:8" ht="15" customHeight="1" thickBot="1" x14ac:dyDescent="0.3">
      <c r="A921" s="395" t="str">
        <f>'02 LISTA CONTROLLO E RAPPORTO'!A920</f>
        <v/>
      </c>
      <c r="B921" s="203">
        <v>6201</v>
      </c>
      <c r="C921" s="144" t="str">
        <f>'02 LISTA CONTROLLO E RAPPORTO'!C920</f>
        <v>Installazioni EMP</v>
      </c>
      <c r="D921" s="396"/>
      <c r="E921" s="826"/>
      <c r="F921" s="827"/>
      <c r="G921" s="828"/>
      <c r="H921" s="324">
        <v>921</v>
      </c>
    </row>
    <row r="922" spans="1:8" ht="43.7" customHeight="1" x14ac:dyDescent="0.25">
      <c r="A922" s="397" t="str">
        <f>'02 LISTA CONTROLLO E RAPPORTO'!A921</f>
        <v/>
      </c>
      <c r="B922" s="189">
        <v>6201.01</v>
      </c>
      <c r="C922" s="68" t="str">
        <f>'02 LISTA CONTROLLO E RAPPORTO'!C921</f>
        <v>Descrizione del difetto: la costruzione di protezione dispone di una protezione EMP evidentemente modificata nell’ambito di una normale installazione.</v>
      </c>
      <c r="D922" s="398" t="s">
        <v>2073</v>
      </c>
      <c r="E922" s="346" t="s">
        <v>2072</v>
      </c>
      <c r="F922" s="346"/>
      <c r="G922" s="347"/>
      <c r="H922" s="324">
        <v>922</v>
      </c>
    </row>
    <row r="923" spans="1:8" ht="29.45" customHeight="1" x14ac:dyDescent="0.25">
      <c r="A923" s="399" t="str">
        <f>'02 LISTA CONTROLLO E RAPPORTO'!A922</f>
        <v/>
      </c>
      <c r="B923" s="400"/>
      <c r="C923" s="829" t="str">
        <f>'02 LISTA CONTROLLO E RAPPORTO'!C922</f>
        <v>In presenza di un difetto ci si deve accordare con l’ente cantonale responsabile delle costruzioni di protezione su come procedere.</v>
      </c>
      <c r="D923" s="830"/>
      <c r="E923" s="830"/>
      <c r="F923" s="830"/>
      <c r="G923" s="831"/>
      <c r="H923" s="324">
        <v>923</v>
      </c>
    </row>
    <row r="924" spans="1:8" ht="29.45" customHeight="1" x14ac:dyDescent="0.25">
      <c r="A924" s="439" t="str">
        <f>'02 LISTA CONTROLLO E RAPPORTO'!A923</f>
        <v/>
      </c>
      <c r="B924" s="61">
        <v>6201.02</v>
      </c>
      <c r="C924" s="12" t="str">
        <f>'02 LISTA CONTROLLO E RAPPORTO'!C923</f>
        <v>Descrizione del difetto: i raccordi a vite EMP sono allentati.</v>
      </c>
      <c r="D924" s="440" t="s">
        <v>2073</v>
      </c>
      <c r="E924" s="346" t="s">
        <v>2072</v>
      </c>
      <c r="F924" s="346"/>
      <c r="G924" s="347"/>
      <c r="H924" s="324">
        <v>924</v>
      </c>
    </row>
    <row r="925" spans="1:8" ht="15" customHeight="1" x14ac:dyDescent="0.25">
      <c r="A925" s="401" t="str">
        <f>'02 LISTA CONTROLLO E RAPPORTO'!A924</f>
        <v/>
      </c>
      <c r="B925" s="226"/>
      <c r="C925" s="829" t="str">
        <f>'02 LISTA CONTROLLO E RAPPORTO'!C924</f>
        <v>A causa di questo difetto, la protezione EMP non è più garantita.</v>
      </c>
      <c r="D925" s="830"/>
      <c r="E925" s="830"/>
      <c r="F925" s="830"/>
      <c r="G925" s="831"/>
      <c r="H925" s="324">
        <v>925</v>
      </c>
    </row>
    <row r="926" spans="1:8" ht="30" customHeight="1" x14ac:dyDescent="0.25">
      <c r="A926" s="403" t="str">
        <f>'02 LISTA CONTROLLO E RAPPORTO'!A925</f>
        <v/>
      </c>
      <c r="B926" s="222"/>
      <c r="C926" s="829" t="str">
        <f>'02 LISTA CONTROLLO E RAPPORTO'!C925</f>
        <v>Per garantire una protezione EMP ottimale, si devono controllare tutti i raccordi e avvitarli strettamente dove necessario.</v>
      </c>
      <c r="D926" s="830"/>
      <c r="E926" s="830"/>
      <c r="F926" s="830"/>
      <c r="G926" s="831"/>
      <c r="H926" s="324">
        <v>926</v>
      </c>
    </row>
    <row r="927" spans="1:8" ht="43.7" customHeight="1" x14ac:dyDescent="0.25">
      <c r="A927" s="439" t="str">
        <f>'02 LISTA CONTROLLO E RAPPORTO'!A926</f>
        <v/>
      </c>
      <c r="B927" s="61">
        <v>6201.03</v>
      </c>
      <c r="C927" s="12" t="str">
        <f>'02 LISTA CONTROLLO E RAPPORTO'!C926</f>
        <v>Descrizione del difetto: le installazioni realizzate a posteriori non sono state eseguite sulla base di un progetto esaminato e approvato dall’UFPP.</v>
      </c>
      <c r="D927" s="440" t="s">
        <v>2073</v>
      </c>
      <c r="E927" s="346" t="s">
        <v>2072</v>
      </c>
      <c r="F927" s="346"/>
      <c r="G927" s="347"/>
      <c r="H927" s="324">
        <v>927</v>
      </c>
    </row>
    <row r="928" spans="1:8" ht="58.35" customHeight="1" x14ac:dyDescent="0.25">
      <c r="A928" s="399" t="str">
        <f>'02 LISTA CONTROLLO E RAPPORTO'!A927</f>
        <v/>
      </c>
      <c r="B928" s="400"/>
      <c r="C928" s="829"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8" s="830"/>
      <c r="E928" s="830"/>
      <c r="F928" s="830"/>
      <c r="G928" s="831"/>
      <c r="H928" s="324">
        <v>928</v>
      </c>
    </row>
    <row r="929" spans="1:8" ht="29.45" customHeight="1" x14ac:dyDescent="0.25">
      <c r="A929" s="439" t="str">
        <f>'02 LISTA CONTROLLO E RAPPORTO'!A928</f>
        <v/>
      </c>
      <c r="B929" s="61">
        <v>6201.04</v>
      </c>
      <c r="C929" s="12" t="str">
        <f>'02 LISTA CONTROLLO E RAPPORTO'!C928</f>
        <v>Descrizione del difetto: le parti metalliche montate fisse con una superficie &gt; 1 m2 non sono collegate all’equipotenziale.</v>
      </c>
      <c r="D929" s="440" t="s">
        <v>2073</v>
      </c>
      <c r="E929" s="346" t="s">
        <v>2072</v>
      </c>
      <c r="F929" s="346"/>
      <c r="G929" s="347"/>
      <c r="H929" s="324">
        <v>929</v>
      </c>
    </row>
    <row r="930" spans="1:8" ht="29.45" customHeight="1" x14ac:dyDescent="0.25">
      <c r="A930" s="399" t="str">
        <f>'02 LISTA CONTROLLO E RAPPORTO'!A929</f>
        <v/>
      </c>
      <c r="B930" s="400"/>
      <c r="C930" s="829"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30" s="830"/>
      <c r="E930" s="830"/>
      <c r="F930" s="830"/>
      <c r="G930" s="831"/>
      <c r="H930" s="324">
        <v>930</v>
      </c>
    </row>
    <row r="931" spans="1:8" ht="29.45" customHeight="1" x14ac:dyDescent="0.25">
      <c r="A931" s="439" t="str">
        <f>'02 LISTA CONTROLLO E RAPPORTO'!A930</f>
        <v/>
      </c>
      <c r="B931" s="61">
        <v>6201.05</v>
      </c>
      <c r="C931" s="12" t="str">
        <f>'02 LISTA CONTROLLO E RAPPORTO'!C930</f>
        <v>Descrizione del difetto: alcuni componenti non sono evidentemente raccordati correttamente alla protezione EMP.</v>
      </c>
      <c r="D931" s="440" t="s">
        <v>2073</v>
      </c>
      <c r="E931" s="346" t="s">
        <v>2072</v>
      </c>
      <c r="F931" s="346"/>
      <c r="G931" s="347"/>
      <c r="H931" s="324">
        <v>931</v>
      </c>
    </row>
    <row r="932" spans="1:8" ht="46.35" customHeight="1" thickBot="1" x14ac:dyDescent="0.3">
      <c r="A932" s="399" t="str">
        <f>'02 LISTA CONTROLLO E RAPPORTO'!A931</f>
        <v/>
      </c>
      <c r="B932" s="400"/>
      <c r="C932" s="821"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2" s="822"/>
      <c r="E932" s="822"/>
      <c r="F932" s="822"/>
      <c r="G932" s="823"/>
      <c r="H932" s="324">
        <v>932</v>
      </c>
    </row>
    <row r="933" spans="1:8" ht="15" customHeight="1" thickBot="1" x14ac:dyDescent="0.3">
      <c r="A933" s="395" t="str">
        <f>'02 LISTA CONTROLLO E RAPPORTO'!A932</f>
        <v/>
      </c>
      <c r="B933" s="203">
        <v>6202</v>
      </c>
      <c r="C933" s="144" t="str">
        <f>'02 LISTA CONTROLLO E RAPPORTO'!C932</f>
        <v>Schema sinottico corrente forte</v>
      </c>
      <c r="D933" s="396"/>
      <c r="E933" s="826"/>
      <c r="F933" s="827"/>
      <c r="G933" s="828"/>
      <c r="H933" s="324">
        <v>933</v>
      </c>
    </row>
    <row r="934" spans="1:8" ht="29.45" customHeight="1" x14ac:dyDescent="0.25">
      <c r="A934" s="404" t="str">
        <f>'02 LISTA CONTROLLO E RAPPORTO'!A933</f>
        <v/>
      </c>
      <c r="B934" s="186">
        <v>6202.01</v>
      </c>
      <c r="C934" s="66" t="str">
        <f>'02 LISTA CONTROLLO E RAPPORTO'!C933</f>
        <v>Descrizione del difetto: lo schema sinottico corrente forte non è affisso in modo permanente in un punto ben visibile dal quadro principale (QP).</v>
      </c>
      <c r="D934" s="405" t="s">
        <v>0</v>
      </c>
      <c r="E934" s="340" t="s">
        <v>2072</v>
      </c>
      <c r="F934" s="340"/>
      <c r="G934" s="341"/>
      <c r="H934" s="324">
        <v>934</v>
      </c>
    </row>
    <row r="935" spans="1:8" ht="15.6" customHeight="1" x14ac:dyDescent="0.25">
      <c r="A935" s="399" t="str">
        <f>'02 LISTA CONTROLLO E RAPPORTO'!A934</f>
        <v/>
      </c>
      <c r="B935" s="400"/>
      <c r="C935" s="829" t="str">
        <f>'02 LISTA CONTROLLO E RAPPORTO'!C934</f>
        <v>Lo schema sinottico deve essere allestito e montato fisso in modo ben visibile presso il quadro principale.</v>
      </c>
      <c r="D935" s="830"/>
      <c r="E935" s="830"/>
      <c r="F935" s="830"/>
      <c r="G935" s="831"/>
      <c r="H935" s="324">
        <v>935</v>
      </c>
    </row>
    <row r="936" spans="1:8" ht="29.45" customHeight="1" x14ac:dyDescent="0.25">
      <c r="A936" s="406" t="str">
        <f>'02 LISTA CONTROLLO E RAPPORTO'!A935</f>
        <v/>
      </c>
      <c r="B936" s="187">
        <v>6202.02</v>
      </c>
      <c r="C936" s="58" t="str">
        <f>'02 LISTA CONTROLLO E RAPPORTO'!C935</f>
        <v>Descrizione del difetto: in base allo schema sinottico corrente forte non è possibile impostare i seguenti modi d’esercizio:</v>
      </c>
      <c r="D936" s="407" t="s">
        <v>0</v>
      </c>
      <c r="E936" s="340" t="s">
        <v>2072</v>
      </c>
      <c r="F936" s="340"/>
      <c r="G936" s="341"/>
      <c r="H936" s="324">
        <v>936</v>
      </c>
    </row>
    <row r="937" spans="1:8" ht="15" customHeight="1" x14ac:dyDescent="0.25">
      <c r="A937" s="401" t="str">
        <f>'02 LISTA CONTROLLO E RAPPORTO'!A936</f>
        <v/>
      </c>
      <c r="B937" s="226"/>
      <c r="C937" s="835" t="str">
        <f>'02 LISTA CONTROLLO E RAPPORTO'!C936</f>
        <v>-        funzionamento normale (dalla rete locale),</v>
      </c>
      <c r="D937" s="836"/>
      <c r="E937" s="836"/>
      <c r="F937" s="836"/>
      <c r="G937" s="837"/>
      <c r="H937" s="324">
        <v>937</v>
      </c>
    </row>
    <row r="938" spans="1:8" ht="15" customHeight="1" x14ac:dyDescent="0.25">
      <c r="A938" s="402" t="str">
        <f>'02 LISTA CONTROLLO E RAPPORTO'!A937</f>
        <v/>
      </c>
      <c r="B938" s="219"/>
      <c r="C938" s="835" t="str">
        <f>'02 LISTA CONTROLLO E RAPPORTO'!C937</f>
        <v>-        alimentazione dal gruppo elettrogeno d’emergenza,</v>
      </c>
      <c r="D938" s="836"/>
      <c r="E938" s="836"/>
      <c r="F938" s="836"/>
      <c r="G938" s="837"/>
      <c r="H938" s="324">
        <v>938</v>
      </c>
    </row>
    <row r="939" spans="1:8" ht="15" customHeight="1" x14ac:dyDescent="0.25">
      <c r="A939" s="402" t="str">
        <f>'02 LISTA CONTROLLO E RAPPORTO'!A938</f>
        <v/>
      </c>
      <c r="B939" s="219"/>
      <c r="C939" s="835" t="str">
        <f>'02 LISTA CONTROLLO E RAPPORTO'!C938</f>
        <v>-        alimentazione d’emergenza e</v>
      </c>
      <c r="D939" s="836"/>
      <c r="E939" s="836"/>
      <c r="F939" s="836"/>
      <c r="G939" s="837"/>
      <c r="H939" s="324">
        <v>939</v>
      </c>
    </row>
    <row r="940" spans="1:8" ht="15" customHeight="1" x14ac:dyDescent="0.25">
      <c r="A940" s="402" t="str">
        <f>'02 LISTA CONTROLLO E RAPPORTO'!A939</f>
        <v/>
      </c>
      <c r="B940" s="219"/>
      <c r="C940" s="835" t="str">
        <f>'02 LISTA CONTROLLO E RAPPORTO'!C939</f>
        <v>-        erogazione di energia.</v>
      </c>
      <c r="D940" s="836"/>
      <c r="E940" s="836"/>
      <c r="F940" s="836"/>
      <c r="G940" s="837"/>
      <c r="H940" s="324">
        <v>940</v>
      </c>
    </row>
    <row r="941" spans="1:8" ht="43.35" customHeight="1" thickBot="1" x14ac:dyDescent="0.3">
      <c r="A941" s="403" t="str">
        <f>'02 LISTA CONTROLLO E RAPPORTO'!A940</f>
        <v/>
      </c>
      <c r="B941" s="222"/>
      <c r="C941" s="852"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1" s="853"/>
      <c r="E941" s="853"/>
      <c r="F941" s="853"/>
      <c r="G941" s="854"/>
      <c r="H941" s="324">
        <v>941</v>
      </c>
    </row>
    <row r="942" spans="1:8" ht="15" customHeight="1" thickBot="1" x14ac:dyDescent="0.3">
      <c r="A942" s="395" t="str">
        <f>'02 LISTA CONTROLLO E RAPPORTO'!A941</f>
        <v/>
      </c>
      <c r="B942" s="203">
        <v>6203</v>
      </c>
      <c r="C942" s="144" t="str">
        <f>'02 LISTA CONTROLLO E RAPPORTO'!C941</f>
        <v>Documenti</v>
      </c>
      <c r="D942" s="396"/>
      <c r="E942" s="826"/>
      <c r="F942" s="827"/>
      <c r="G942" s="828"/>
      <c r="H942" s="324">
        <v>942</v>
      </c>
    </row>
    <row r="943" spans="1:8" ht="29.45" customHeight="1" x14ac:dyDescent="0.25">
      <c r="A943" s="404" t="str">
        <f>'02 LISTA CONTROLLO E RAPPORTO'!A942</f>
        <v/>
      </c>
      <c r="B943" s="186">
        <v>6203.01</v>
      </c>
      <c r="C943" s="66" t="str">
        <f>'02 LISTA CONTROLLO E RAPPORTO'!C942</f>
        <v>Descrizione del difetto: nei quadri elettrici (quadro principale e quadri secondari) mancano gli schemi con i modi d’esercizio.</v>
      </c>
      <c r="D943" s="405" t="s">
        <v>0</v>
      </c>
      <c r="E943" s="340" t="s">
        <v>2072</v>
      </c>
      <c r="F943" s="340"/>
      <c r="G943" s="341"/>
      <c r="H943" s="324">
        <v>943</v>
      </c>
    </row>
    <row r="944" spans="1:8" ht="30" customHeight="1" x14ac:dyDescent="0.25">
      <c r="A944" s="399" t="str">
        <f>'02 LISTA CONTROLLO E RAPPORTO'!A943</f>
        <v/>
      </c>
      <c r="B944" s="400"/>
      <c r="C944" s="829"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4" s="830"/>
      <c r="E944" s="830"/>
      <c r="F944" s="830"/>
      <c r="G944" s="831"/>
      <c r="H944" s="324">
        <v>944</v>
      </c>
    </row>
    <row r="945" spans="1:9" ht="29.45" customHeight="1" x14ac:dyDescent="0.25">
      <c r="A945" s="406" t="str">
        <f>'02 LISTA CONTROLLO E RAPPORTO'!A944</f>
        <v/>
      </c>
      <c r="B945" s="187">
        <v>6203.02</v>
      </c>
      <c r="C945" s="58" t="str">
        <f>'02 LISTA CONTROLLO E RAPPORTO'!C944</f>
        <v>Descrizione del difetto: gli schemi nei quadri elettrici non sono aggiornati.</v>
      </c>
      <c r="D945" s="407" t="s">
        <v>0</v>
      </c>
      <c r="E945" s="340" t="s">
        <v>2072</v>
      </c>
      <c r="F945" s="340"/>
      <c r="G945" s="341"/>
      <c r="H945" s="324">
        <v>945</v>
      </c>
    </row>
    <row r="946" spans="1:9" ht="30.6" customHeight="1" x14ac:dyDescent="0.25">
      <c r="A946" s="399" t="str">
        <f>'02 LISTA CONTROLLO E RAPPORTO'!A945</f>
        <v/>
      </c>
      <c r="B946" s="400"/>
      <c r="C946" s="829" t="str">
        <f>'02 LISTA CONTROLLO E RAPPORTO'!C945</f>
        <v>Gli schemi devono essere aggiornati da un progettista specializzato. La documentazione della costruzione di protezione deve essere adeguata di conseguenza.</v>
      </c>
      <c r="D946" s="830"/>
      <c r="E946" s="830"/>
      <c r="F946" s="830"/>
      <c r="G946" s="831"/>
      <c r="H946" s="324">
        <v>946</v>
      </c>
    </row>
    <row r="947" spans="1:9" ht="29.45" customHeight="1" x14ac:dyDescent="0.25">
      <c r="A947" s="439" t="str">
        <f>'02 LISTA CONTROLLO E RAPPORTO'!A946</f>
        <v/>
      </c>
      <c r="B947" s="61">
        <v>6203.03</v>
      </c>
      <c r="C947" s="12" t="str">
        <f>'02 LISTA CONTROLLO E RAPPORTO'!C946</f>
        <v>Descrizione del difetto: nel quadro principale manca un registro della costruzione di protezione (registro dell’opera).</v>
      </c>
      <c r="D947" s="440" t="s">
        <v>2073</v>
      </c>
      <c r="E947" s="346" t="s">
        <v>2072</v>
      </c>
      <c r="F947" s="346"/>
      <c r="G947" s="347"/>
      <c r="H947" s="324">
        <v>947</v>
      </c>
    </row>
    <row r="948" spans="1:9" ht="57.6" customHeight="1" x14ac:dyDescent="0.25">
      <c r="A948" s="399" t="str">
        <f>'02 LISTA CONTROLLO E RAPPORTO'!A947</f>
        <v/>
      </c>
      <c r="B948" s="400"/>
      <c r="C948" s="829"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8" s="830"/>
      <c r="E948" s="830"/>
      <c r="F948" s="830"/>
      <c r="G948" s="831"/>
      <c r="H948" s="324">
        <v>948</v>
      </c>
    </row>
    <row r="949" spans="1:9" ht="29.45" customHeight="1" x14ac:dyDescent="0.25">
      <c r="A949" s="439" t="str">
        <f>'02 LISTA CONTROLLO E RAPPORTO'!A948</f>
        <v/>
      </c>
      <c r="B949" s="61">
        <v>6203.04</v>
      </c>
      <c r="C949" s="12" t="str">
        <f>'02 LISTA CONTROLLO E RAPPORTO'!C948</f>
        <v>Descrizione del difetto: i dati di base e i controlli non figurano nel registro dell’opera.</v>
      </c>
      <c r="D949" s="440" t="s">
        <v>2073</v>
      </c>
      <c r="E949" s="346" t="s">
        <v>2072</v>
      </c>
      <c r="F949" s="346"/>
      <c r="G949" s="347"/>
      <c r="H949" s="324">
        <v>949</v>
      </c>
    </row>
    <row r="950" spans="1:9" ht="30" customHeight="1" x14ac:dyDescent="0.25">
      <c r="A950" s="399" t="str">
        <f>'02 LISTA CONTROLLO E RAPPORTO'!A949</f>
        <v/>
      </c>
      <c r="B950" s="400"/>
      <c r="C950" s="829" t="str">
        <f>'02 LISTA CONTROLLO E RAPPORTO'!C949</f>
        <v>Nel registro dell’opera si devono registrare e aggiornare continuamente tutti i controlli, le modifiche, le aggiunte, le grandi riparazioni, le irregolarità, ecc.</v>
      </c>
      <c r="D950" s="830"/>
      <c r="E950" s="830"/>
      <c r="F950" s="830"/>
      <c r="G950" s="831"/>
      <c r="H950" s="324">
        <v>950</v>
      </c>
    </row>
    <row r="951" spans="1:9" ht="29.45" customHeight="1" x14ac:dyDescent="0.25">
      <c r="A951" s="439" t="str">
        <f>'02 LISTA CONTROLLO E RAPPORTO'!A950</f>
        <v/>
      </c>
      <c r="B951" s="61">
        <v>6203.05</v>
      </c>
      <c r="C951" s="12" t="str">
        <f>'02 LISTA CONTROLLO E RAPPORTO'!C950</f>
        <v>Descrizione del difetto: nel quadro elettrico non è indicato dove sono immagazzinati i fusibili di riserva.</v>
      </c>
      <c r="D951" s="440" t="s">
        <v>2073</v>
      </c>
      <c r="E951" s="346" t="s">
        <v>2072</v>
      </c>
      <c r="F951" s="346"/>
      <c r="G951" s="347"/>
      <c r="H951" s="324">
        <v>951</v>
      </c>
    </row>
    <row r="952" spans="1:9" ht="29.45" customHeight="1" x14ac:dyDescent="0.25">
      <c r="A952" s="399" t="str">
        <f>'02 LISTA CONTROLLO E RAPPORTO'!A951</f>
        <v/>
      </c>
      <c r="B952" s="400"/>
      <c r="C952" s="829" t="str">
        <f>'02 LISTA CONTROLLO E RAPPORTO'!C951</f>
        <v>Se i fusibili di riserva non vengono conservati nel quadro elettrico, si deve affiggere un cartello che indichi dove si trovano.</v>
      </c>
      <c r="D952" s="830"/>
      <c r="E952" s="830"/>
      <c r="F952" s="830"/>
      <c r="G952" s="831"/>
      <c r="H952" s="324">
        <v>952</v>
      </c>
    </row>
    <row r="953" spans="1:9" ht="29.45" customHeight="1" x14ac:dyDescent="0.25">
      <c r="A953" s="414" t="str">
        <f>'02 LISTA CONTROLLO E RAPPORTO'!A952</f>
        <v/>
      </c>
      <c r="B953" s="195">
        <v>6203.06</v>
      </c>
      <c r="C953" s="75" t="str">
        <f>'02 LISTA CONTROLLO E RAPPORTO'!C952</f>
        <v>Descrizione del difetto: nel quadro elettrico non è indicato dove si trova il fusibile dell’alimentazione principale.</v>
      </c>
      <c r="D953" s="415" t="s">
        <v>1</v>
      </c>
      <c r="E953" s="344" t="s">
        <v>2072</v>
      </c>
      <c r="F953" s="344"/>
      <c r="G953" s="345"/>
      <c r="H953" s="324">
        <v>953</v>
      </c>
    </row>
    <row r="954" spans="1:9" ht="29.45" customHeight="1" x14ac:dyDescent="0.25">
      <c r="A954" s="401" t="str">
        <f>'02 LISTA CONTROLLO E RAPPORTO'!A953</f>
        <v/>
      </c>
      <c r="B954" s="226"/>
      <c r="C954" s="829" t="str">
        <f>'02 LISTA CONTROLLO E RAPPORTO'!C953</f>
        <v>Nel quadro elettrico deve essere indicata l’ubicazione del fusibile dell’alimentazione principale per l’esercizio della costruzione di protezione.</v>
      </c>
      <c r="D954" s="830"/>
      <c r="E954" s="830"/>
      <c r="F954" s="830"/>
      <c r="G954" s="831"/>
      <c r="H954" s="324">
        <v>954</v>
      </c>
      <c r="I954" t="str">
        <f>'02 LISTA CONTROLLO E RAPPORTO'!I953</f>
        <v>verificare</v>
      </c>
    </row>
    <row r="955" spans="1:9" ht="30" customHeight="1" x14ac:dyDescent="0.25">
      <c r="A955" s="403" t="str">
        <f>'02 LISTA CONTROLLO E RAPPORTO'!A954</f>
        <v/>
      </c>
      <c r="B955" s="222"/>
      <c r="C955" s="829" t="str">
        <f>'02 LISTA CONTROLLO E RAPPORTO'!C954</f>
        <v>In caso contrario il proprietario può andare incontro a conseguenze di responsabilità civile, eventualità di cui deve essere informato.</v>
      </c>
      <c r="D955" s="830"/>
      <c r="E955" s="830"/>
      <c r="F955" s="830"/>
      <c r="G955" s="831"/>
      <c r="H955" s="324">
        <v>955</v>
      </c>
    </row>
    <row r="956" spans="1:9" ht="43.7" customHeight="1" x14ac:dyDescent="0.25">
      <c r="A956" s="414" t="str">
        <f>'02 LISTA CONTROLLO E RAPPORTO'!A955</f>
        <v/>
      </c>
      <c r="B956" s="195">
        <v>6203.07</v>
      </c>
      <c r="C956" s="75" t="str">
        <f>'02 LISTA CONTROLLO E RAPPORTO'!C955</f>
        <v>Descrizione del difetto: manca un rapporto sul controllo periodico delle installazioni (min. ogni 10 anni) stilato da una ditta di impianti elettrici accreditata.</v>
      </c>
      <c r="D956" s="415" t="s">
        <v>1</v>
      </c>
      <c r="E956" s="344" t="s">
        <v>2072</v>
      </c>
      <c r="F956" s="344"/>
      <c r="G956" s="345"/>
      <c r="H956" s="324">
        <v>956</v>
      </c>
    </row>
    <row r="957" spans="1:9" ht="29.45" customHeight="1" x14ac:dyDescent="0.25">
      <c r="A957" s="401" t="str">
        <f>'02 LISTA CONTROLLO E RAPPORTO'!A956</f>
        <v/>
      </c>
      <c r="B957" s="226"/>
      <c r="C957" s="829" t="str">
        <f>'02 LISTA CONTROLLO E RAPPORTO'!C956</f>
        <v>Le installazioni elettriche nelle costruzioni di protezione devono essere eseguite secondo la direttiva ESTI nr. 508 (WeZS), capitolo 2.6.</v>
      </c>
      <c r="D957" s="830"/>
      <c r="E957" s="830"/>
      <c r="F957" s="830"/>
      <c r="G957" s="831"/>
      <c r="H957" s="324">
        <v>957</v>
      </c>
    </row>
    <row r="958" spans="1:9" ht="28.35" customHeight="1" thickBot="1" x14ac:dyDescent="0.3">
      <c r="A958" s="403" t="str">
        <f>'02 LISTA CONTROLLO E RAPPORTO'!A957</f>
        <v/>
      </c>
      <c r="B958" s="222"/>
      <c r="C958" s="821" t="str">
        <f>'02 LISTA CONTROLLO E RAPPORTO'!C957</f>
        <v>In caso contrario, il proprietario può andare incontro a conseguenze di responsabilità civile, eventualità di cui deve essere informato.</v>
      </c>
      <c r="D958" s="822"/>
      <c r="E958" s="822"/>
      <c r="F958" s="822"/>
      <c r="G958" s="823"/>
      <c r="H958" s="324">
        <v>958</v>
      </c>
    </row>
    <row r="959" spans="1:9" ht="15" customHeight="1" thickBot="1" x14ac:dyDescent="0.3">
      <c r="A959" s="395" t="str">
        <f>'02 LISTA CONTROLLO E RAPPORTO'!A958</f>
        <v/>
      </c>
      <c r="B959" s="203">
        <v>6204</v>
      </c>
      <c r="C959" s="144" t="str">
        <f>'02 LISTA CONTROLLO E RAPPORTO'!C958</f>
        <v>Marcatura dei componenti</v>
      </c>
      <c r="D959" s="396"/>
      <c r="E959" s="826"/>
      <c r="F959" s="827"/>
      <c r="G959" s="828"/>
      <c r="H959" s="324">
        <v>959</v>
      </c>
    </row>
    <row r="960" spans="1:9" ht="43.7" customHeight="1" x14ac:dyDescent="0.25">
      <c r="A960" s="404" t="str">
        <f>'02 LISTA CONTROLLO E RAPPORTO'!A959</f>
        <v/>
      </c>
      <c r="B960" s="186">
        <v>6204.01</v>
      </c>
      <c r="C960" s="66" t="str">
        <f>'02 LISTA CONTROLLO E RAPPORTO'!C959</f>
        <v>Descrizione del difetto: le numerazioni e le posizioni delle ITM e dello schema di funzionamento non corrispondono alle marcature sui componenti.</v>
      </c>
      <c r="D960" s="405" t="s">
        <v>0</v>
      </c>
      <c r="E960" s="340" t="s">
        <v>2072</v>
      </c>
      <c r="F960" s="340"/>
      <c r="G960" s="341"/>
      <c r="H960" s="324">
        <v>960</v>
      </c>
    </row>
    <row r="961" spans="1:8" ht="28.35" customHeight="1" x14ac:dyDescent="0.25">
      <c r="A961" s="399" t="str">
        <f>'02 LISTA CONTROLLO E RAPPORTO'!A960</f>
        <v/>
      </c>
      <c r="B961" s="400"/>
      <c r="C961" s="829" t="str">
        <f>'02 LISTA CONTROLLO E RAPPORTO'!C960</f>
        <v>Le marcature sui componenti devono corrispondere alle posizioni delle ITM e dello schema corrente forte. In caso contrario devono essere corrette o completate.</v>
      </c>
      <c r="D961" s="830"/>
      <c r="E961" s="830"/>
      <c r="F961" s="830"/>
      <c r="G961" s="831"/>
      <c r="H961" s="324">
        <v>961</v>
      </c>
    </row>
    <row r="962" spans="1:8" ht="29.45" customHeight="1" thickBot="1" x14ac:dyDescent="0.3">
      <c r="A962" s="437" t="str">
        <f>'02 LISTA CONTROLLO E RAPPORTO'!A961</f>
        <v/>
      </c>
      <c r="B962" s="188">
        <v>6204.02</v>
      </c>
      <c r="C962" s="64" t="str">
        <f>'02 LISTA CONTROLLO E RAPPORTO'!C961</f>
        <v>Descrizione del difetto: le marcature non sono montate in modo permanente e da escludere qualsiasi possibilità di confusione.</v>
      </c>
      <c r="D962" s="438" t="s">
        <v>0</v>
      </c>
      <c r="E962" s="340" t="s">
        <v>2072</v>
      </c>
      <c r="F962" s="340"/>
      <c r="G962" s="341"/>
      <c r="H962" s="324">
        <v>962</v>
      </c>
    </row>
    <row r="963" spans="1:8" ht="43.7" customHeight="1" thickBot="1" x14ac:dyDescent="0.3">
      <c r="A963" s="389" t="str">
        <f>'02 LISTA CONTROLLO E RAPPORTO'!A962</f>
        <v/>
      </c>
      <c r="B963" s="390">
        <v>6300</v>
      </c>
      <c r="C963" s="461" t="str">
        <f>'02 LISTA CONTROLLO E RAPPORTO'!C962</f>
        <v>Approvvigionamento di corrente d’emergenza (*da verificare nei rifugi per i quali è prescritta un’alimentazione di corrente d’emergenza [rifugi a partire da 800 posti protetti] o che ne sono provvisti)</v>
      </c>
      <c r="D963" s="468"/>
      <c r="E963" s="410"/>
      <c r="F963" s="410"/>
      <c r="G963" s="411"/>
      <c r="H963" s="324">
        <v>963</v>
      </c>
    </row>
    <row r="964" spans="1:8" ht="15" customHeight="1" thickBot="1" x14ac:dyDescent="0.3">
      <c r="A964" s="395" t="str">
        <f>'02 LISTA CONTROLLO E RAPPORTO'!A963</f>
        <v/>
      </c>
      <c r="B964" s="203">
        <v>6301</v>
      </c>
      <c r="C964" s="144" t="str">
        <f>'02 LISTA CONTROLLO E RAPPORTO'!C963</f>
        <v>Documenti d’esercizio e materiale</v>
      </c>
      <c r="D964" s="396"/>
      <c r="E964" s="826"/>
      <c r="F964" s="827"/>
      <c r="G964" s="828"/>
      <c r="H964" s="324">
        <v>964</v>
      </c>
    </row>
    <row r="965" spans="1:8" ht="29.45" customHeight="1" x14ac:dyDescent="0.25">
      <c r="A965" s="397" t="str">
        <f>'02 LISTA CONTROLLO E RAPPORTO'!A964</f>
        <v/>
      </c>
      <c r="B965" s="189">
        <v>6301.01</v>
      </c>
      <c r="C965" s="68" t="str">
        <f>'02 LISTA CONTROLLO E RAPPORTO'!C964</f>
        <v>Descrizione del difetto: manca una documentazione completa per il gruppo elettrogeno d’emergenza.</v>
      </c>
      <c r="D965" s="398" t="s">
        <v>2073</v>
      </c>
      <c r="E965" s="346" t="s">
        <v>2072</v>
      </c>
      <c r="F965" s="346"/>
      <c r="G965" s="347"/>
      <c r="H965" s="324">
        <v>965</v>
      </c>
    </row>
    <row r="966" spans="1:8" x14ac:dyDescent="0.25">
      <c r="A966" s="399" t="str">
        <f>'02 LISTA CONTROLLO E RAPPORTO'!A965</f>
        <v/>
      </c>
      <c r="B966" s="400"/>
      <c r="C966" s="829" t="str">
        <f>'02 LISTA CONTROLLO E RAPPORTO'!C965</f>
        <v>La documentazione finale deve essere allestita secondo le IA 2004, cap. 6.6: «Documentazione».</v>
      </c>
      <c r="D966" s="830"/>
      <c r="E966" s="830"/>
      <c r="F966" s="830"/>
      <c r="G966" s="831"/>
      <c r="H966" s="324">
        <v>966</v>
      </c>
    </row>
    <row r="967" spans="1:8" ht="15" customHeight="1" x14ac:dyDescent="0.25">
      <c r="A967" s="439" t="str">
        <f>'02 LISTA CONTROLLO E RAPPORTO'!A966</f>
        <v/>
      </c>
      <c r="B967" s="61">
        <v>6301.02</v>
      </c>
      <c r="C967" s="12" t="str">
        <f>'02 LISTA CONTROLLO E RAPPORTO'!C966</f>
        <v>Descrizione del difetto: manca un quaderno di controllo tenuto in modo completo.</v>
      </c>
      <c r="D967" s="440" t="s">
        <v>2073</v>
      </c>
      <c r="E967" s="346" t="s">
        <v>2072</v>
      </c>
      <c r="F967" s="346"/>
      <c r="G967" s="347"/>
      <c r="H967" s="324">
        <v>967</v>
      </c>
    </row>
    <row r="968" spans="1:8" ht="29.45" customHeight="1" x14ac:dyDescent="0.25">
      <c r="A968" s="399" t="str">
        <f>'02 LISTA CONTROLLO E RAPPORTO'!A967</f>
        <v/>
      </c>
      <c r="B968" s="400"/>
      <c r="C968" s="829" t="str">
        <f>'02 LISTA CONTROLLO E RAPPORTO'!C967</f>
        <v>Si deve tenere un quaderno di controllo in cui si registrano tutte le prove del gruppo elettrogeno d’emergenza (tabella d’esercizio). Un esempio si trova nella ITM, pagine 2-9.</v>
      </c>
      <c r="D968" s="830"/>
      <c r="E968" s="830"/>
      <c r="F968" s="830"/>
      <c r="G968" s="831"/>
      <c r="H968" s="324">
        <v>968</v>
      </c>
    </row>
    <row r="969" spans="1:8" ht="29.45" customHeight="1" x14ac:dyDescent="0.25">
      <c r="A969" s="406" t="str">
        <f>'02 LISTA CONTROLLO E RAPPORTO'!A968</f>
        <v/>
      </c>
      <c r="B969" s="187">
        <v>6301.03</v>
      </c>
      <c r="C969" s="58" t="str">
        <f>'02 LISTA CONTROLLO E RAPPORTO'!C968</f>
        <v>Descrizione del difetto: le istruzioni per l’uso non sono affisse in modo permanente in un punto ben visibile dal gruppo elettrogeno.</v>
      </c>
      <c r="D969" s="407" t="s">
        <v>0</v>
      </c>
      <c r="E969" s="340" t="s">
        <v>2072</v>
      </c>
      <c r="F969" s="340"/>
      <c r="G969" s="341"/>
      <c r="H969" s="324">
        <v>969</v>
      </c>
    </row>
    <row r="970" spans="1:8" ht="32.450000000000003" customHeight="1" x14ac:dyDescent="0.25">
      <c r="A970" s="399" t="str">
        <f>'02 LISTA CONTROLLO E RAPPORTO'!A969</f>
        <v/>
      </c>
      <c r="B970" s="400"/>
      <c r="C970" s="829" t="str">
        <f>'02 LISTA CONTROLLO E RAPPORTO'!C969</f>
        <v>Affinché il personale tecnico possa mettere in esercizio correttamente il gruppo elettrogeno d’emergenza, le istruzioni per l’uso devono essere affisse in modo ben visibile nelle sue vicinanze.</v>
      </c>
      <c r="D970" s="830"/>
      <c r="E970" s="830"/>
      <c r="F970" s="830"/>
      <c r="G970" s="831"/>
      <c r="H970" s="324">
        <v>970</v>
      </c>
    </row>
    <row r="971" spans="1:8" ht="29.45" customHeight="1" x14ac:dyDescent="0.25">
      <c r="A971" s="439" t="str">
        <f>'02 LISTA CONTROLLO E RAPPORTO'!A970</f>
        <v/>
      </c>
      <c r="B971" s="61">
        <v>6301.04</v>
      </c>
      <c r="C971" s="12" t="str">
        <f>'02 LISTA CONTROLLO E RAPPORTO'!C970</f>
        <v>Descrizione del difetto: le prove di funzionamento secondo la LM non vengono effettuate e documentate regolarmente.</v>
      </c>
      <c r="D971" s="440" t="s">
        <v>2073</v>
      </c>
      <c r="E971" s="346" t="s">
        <v>2072</v>
      </c>
      <c r="F971" s="346"/>
      <c r="G971" s="347"/>
      <c r="H971" s="324">
        <v>971</v>
      </c>
    </row>
    <row r="972" spans="1:8" ht="30" customHeight="1" x14ac:dyDescent="0.25">
      <c r="A972" s="401" t="str">
        <f>'02 LISTA CONTROLLO E RAPPORTO'!A971</f>
        <v/>
      </c>
      <c r="B972" s="226"/>
      <c r="C972" s="829" t="str">
        <f>'02 LISTA CONTROLLO E RAPPORTO'!C971</f>
        <v>Le prove di funzionamento devono essere eseguite periodicamente (almeno ogni 3 mesi) con un carico di almeno l’80% della potenza nominale e per almeno 2 ore consecutive (ITM 2000, cap. 7.4).</v>
      </c>
      <c r="D972" s="830"/>
      <c r="E972" s="830"/>
      <c r="F972" s="830"/>
      <c r="G972" s="831"/>
      <c r="H972" s="324">
        <v>972</v>
      </c>
    </row>
    <row r="973" spans="1:8" ht="30" customHeight="1" x14ac:dyDescent="0.25">
      <c r="A973" s="403" t="str">
        <f>'02 LISTA CONTROLLO E RAPPORTO'!A972</f>
        <v/>
      </c>
      <c r="B973" s="222"/>
      <c r="C973" s="829"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3" s="830"/>
      <c r="E973" s="830"/>
      <c r="F973" s="830"/>
      <c r="G973" s="831"/>
      <c r="H973" s="324">
        <v>973</v>
      </c>
    </row>
    <row r="974" spans="1:8" ht="29.45" customHeight="1" x14ac:dyDescent="0.25">
      <c r="A974" s="439" t="str">
        <f>'02 LISTA CONTROLLO E RAPPORTO'!A973</f>
        <v/>
      </c>
      <c r="B974" s="61">
        <v>6301.05</v>
      </c>
      <c r="C974" s="12" t="str">
        <f>'02 LISTA CONTROLLO E RAPPORTO'!C973</f>
        <v>Descrizione del difetto: il test di resistenza sulle 24h non viene eseguito ogni 10 anni.</v>
      </c>
      <c r="D974" s="440" t="s">
        <v>2073</v>
      </c>
      <c r="E974" s="346" t="s">
        <v>2072</v>
      </c>
      <c r="F974" s="346"/>
      <c r="G974" s="347"/>
      <c r="H974" s="324">
        <v>974</v>
      </c>
    </row>
    <row r="975" spans="1:8" ht="45" customHeight="1" x14ac:dyDescent="0.25">
      <c r="A975" s="399" t="str">
        <f>'02 LISTA CONTROLLO E RAPPORTO'!A974</f>
        <v/>
      </c>
      <c r="B975" s="400"/>
      <c r="C975" s="829"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5" s="830"/>
      <c r="E975" s="830"/>
      <c r="F975" s="830"/>
      <c r="G975" s="831"/>
      <c r="H975" s="324">
        <v>975</v>
      </c>
    </row>
    <row r="976" spans="1:8" ht="29.45" customHeight="1" x14ac:dyDescent="0.25">
      <c r="A976" s="414" t="str">
        <f>'02 LISTA CONTROLLO E RAPPORTO'!A975</f>
        <v/>
      </c>
      <c r="B976" s="195">
        <v>6301.06</v>
      </c>
      <c r="C976" s="75" t="str">
        <f>'02 LISTA CONTROLLO E RAPPORTO'!C975</f>
        <v>Descrizione del difetto: non sono disponibili almeno tre protezioni dell’udito.</v>
      </c>
      <c r="D976" s="415" t="s">
        <v>1</v>
      </c>
      <c r="E976" s="344" t="s">
        <v>2072</v>
      </c>
      <c r="F976" s="344"/>
      <c r="G976" s="345"/>
      <c r="H976" s="324">
        <v>976</v>
      </c>
    </row>
    <row r="977" spans="1:8" x14ac:dyDescent="0.25">
      <c r="A977" s="401" t="str">
        <f>'02 LISTA CONTROLLO E RAPPORTO'!A976</f>
        <v/>
      </c>
      <c r="B977" s="226"/>
      <c r="C977" s="829" t="str">
        <f>'02 LISTA CONTROLLO E RAPPORTO'!C976</f>
        <v>Per la protezione dai danni all’udito, nella sala macchine devono essere disponibili almeno 3 protezioni auricolari.</v>
      </c>
      <c r="D977" s="830"/>
      <c r="E977" s="830"/>
      <c r="F977" s="830"/>
      <c r="G977" s="831"/>
      <c r="H977" s="324">
        <v>977</v>
      </c>
    </row>
    <row r="978" spans="1:8" ht="30" customHeight="1" x14ac:dyDescent="0.25">
      <c r="A978" s="403" t="str">
        <f>'02 LISTA CONTROLLO E RAPPORTO'!A977</f>
        <v/>
      </c>
      <c r="B978" s="222"/>
      <c r="C978" s="829" t="str">
        <f>'02 LISTA CONTROLLO E RAPPORTO'!C977</f>
        <v>In caso contrario, il proprietario può andare incontro a conseguenze di responsabilità civile, eventualità di cui deve essere informato.</v>
      </c>
      <c r="D978" s="830"/>
      <c r="E978" s="830"/>
      <c r="F978" s="830"/>
      <c r="G978" s="831"/>
      <c r="H978" s="324">
        <v>978</v>
      </c>
    </row>
    <row r="979" spans="1:8" ht="43.7" customHeight="1" x14ac:dyDescent="0.25">
      <c r="A979" s="439" t="str">
        <f>'02 LISTA CONTROLLO E RAPPORTO'!A978</f>
        <v/>
      </c>
      <c r="B979" s="61">
        <v>6301.07</v>
      </c>
      <c r="C979" s="12" t="str">
        <f>'02 LISTA CONTROLLO E RAPPORTO'!C978</f>
        <v>Descrizione del difetto: i pezzi di ricambio prescritti dal fabbricante (p. es. guarnizioni, cinghie trapezoidali, filtri e tubi) non sono disponibili.</v>
      </c>
      <c r="D979" s="440" t="s">
        <v>2073</v>
      </c>
      <c r="E979" s="346" t="s">
        <v>2072</v>
      </c>
      <c r="F979" s="346"/>
      <c r="G979" s="347"/>
      <c r="H979" s="324">
        <v>979</v>
      </c>
    </row>
    <row r="980" spans="1:8" ht="28.35" customHeight="1" x14ac:dyDescent="0.25">
      <c r="A980" s="399" t="str">
        <f>'02 LISTA CONTROLLO E RAPPORTO'!A979</f>
        <v/>
      </c>
      <c r="B980" s="400"/>
      <c r="C980" s="829" t="str">
        <f>'02 LISTA CONTROLLO E RAPPORTO'!C979</f>
        <v xml:space="preserve">Si deve chiarire con il fornitore del gruppo elettrogeno d’emergenza o una ditta specializzata quali pezzi di ricambio devono essere presenti nella costruzione di protezione e quindi procurati. </v>
      </c>
      <c r="D980" s="830"/>
      <c r="E980" s="830"/>
      <c r="F980" s="830"/>
      <c r="G980" s="831"/>
      <c r="H980" s="324">
        <v>980</v>
      </c>
    </row>
    <row r="981" spans="1:8" ht="29.45" customHeight="1" x14ac:dyDescent="0.25">
      <c r="A981" s="439" t="str">
        <f>'02 LISTA CONTROLLO E RAPPORTO'!A980</f>
        <v/>
      </c>
      <c r="B981" s="61">
        <v>6301.08</v>
      </c>
      <c r="C981" s="12" t="str">
        <f>'02 LISTA CONTROLLO E RAPPORTO'!C980</f>
        <v>Descrizione del difetto: è evidente che il controllo e la manutenzione della cisterna di olio combustibile non sono stati eseguiti secondo le direttive cantonali.</v>
      </c>
      <c r="D981" s="440" t="s">
        <v>2073</v>
      </c>
      <c r="E981" s="346" t="s">
        <v>2072</v>
      </c>
      <c r="F981" s="346"/>
      <c r="G981" s="347"/>
      <c r="H981" s="324">
        <v>981</v>
      </c>
    </row>
    <row r="982" spans="1:8" ht="28.35" customHeight="1" thickBot="1" x14ac:dyDescent="0.3">
      <c r="A982" s="399" t="str">
        <f>'02 LISTA CONTROLLO E RAPPORTO'!A981</f>
        <v/>
      </c>
      <c r="B982" s="400"/>
      <c r="C982" s="821" t="str">
        <f>'02 LISTA CONTROLLO E RAPPORTO'!C981</f>
        <v>In base alle prescrizioni cantonali per le cisterne di gasolio, il proprietario deve accertare se è necessario eseguire un controllo e una manutenzione della cisterna.</v>
      </c>
      <c r="D982" s="822"/>
      <c r="E982" s="822"/>
      <c r="F982" s="822"/>
      <c r="G982" s="823"/>
      <c r="H982" s="324">
        <v>982</v>
      </c>
    </row>
    <row r="983" spans="1:8" ht="15" customHeight="1" thickBot="1" x14ac:dyDescent="0.3">
      <c r="A983" s="395" t="str">
        <f>'02 LISTA CONTROLLO E RAPPORTO'!A982</f>
        <v/>
      </c>
      <c r="B983" s="203">
        <v>6302</v>
      </c>
      <c r="C983" s="144" t="str">
        <f>'02 LISTA CONTROLLO E RAPPORTO'!C982</f>
        <v>Gruppo elettrogeno d’emergenza</v>
      </c>
      <c r="D983" s="396"/>
      <c r="E983" s="826"/>
      <c r="F983" s="827"/>
      <c r="G983" s="828"/>
      <c r="H983" s="324">
        <v>983</v>
      </c>
    </row>
    <row r="984" spans="1:8" ht="29.45" customHeight="1" x14ac:dyDescent="0.25">
      <c r="A984" s="404" t="str">
        <f>'02 LISTA CONTROLLO E RAPPORTO'!A983</f>
        <v/>
      </c>
      <c r="B984" s="186">
        <v>6302.01</v>
      </c>
      <c r="C984" s="66" t="str">
        <f>'02 LISTA CONTROLLO E RAPPORTO'!C983</f>
        <v>Descrizione del difetto: è presente un gruppo elettrogeno difettoso non previsto per questo tipo di costruzione di protezione.</v>
      </c>
      <c r="D984" s="405" t="s">
        <v>0</v>
      </c>
      <c r="E984" s="340" t="s">
        <v>2072</v>
      </c>
      <c r="F984" s="340"/>
      <c r="G984" s="341"/>
      <c r="H984" s="324">
        <v>984</v>
      </c>
    </row>
    <row r="985" spans="1:8" ht="44.45" customHeight="1" x14ac:dyDescent="0.25">
      <c r="A985" s="399" t="str">
        <f>'02 LISTA CONTROLLO E RAPPORTO'!A984</f>
        <v/>
      </c>
      <c r="B985" s="400"/>
      <c r="C985" s="829"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5" s="830"/>
      <c r="E985" s="830"/>
      <c r="F985" s="830"/>
      <c r="G985" s="831"/>
      <c r="H985" s="324">
        <v>985</v>
      </c>
    </row>
    <row r="986" spans="1:8" ht="15" customHeight="1" x14ac:dyDescent="0.25">
      <c r="A986" s="439" t="str">
        <f>'02 LISTA CONTROLLO E RAPPORTO'!A985</f>
        <v/>
      </c>
      <c r="B986" s="61">
        <v>6302.02</v>
      </c>
      <c r="C986" s="12" t="str">
        <f>'02 LISTA CONTROLLO E RAPPORTO'!C985</f>
        <v>Descrizione del difetto: il gruppo elettrogeno d’emergenza non funziona.</v>
      </c>
      <c r="D986" s="440" t="s">
        <v>2073</v>
      </c>
      <c r="E986" s="346" t="s">
        <v>2072</v>
      </c>
      <c r="F986" s="346"/>
      <c r="G986" s="347"/>
      <c r="H986" s="324">
        <v>986</v>
      </c>
    </row>
    <row r="987" spans="1:8" ht="29.45" customHeight="1" x14ac:dyDescent="0.25">
      <c r="A987" s="399" t="str">
        <f>'02 LISTA CONTROLLO E RAPPORTO'!A986</f>
        <v/>
      </c>
      <c r="B987" s="400"/>
      <c r="C987" s="829" t="str">
        <f>'02 LISTA CONTROLLO E RAPPORTO'!C986</f>
        <v>D’intesa con l’ente cantonale responsabile delle costruzioni di protezione si deve incaricare una ditta specializzata di controllare il gruppo elettrogeno d’emergenza e di ripararlo se necessario.</v>
      </c>
      <c r="D987" s="830"/>
      <c r="E987" s="830"/>
      <c r="F987" s="830"/>
      <c r="G987" s="831"/>
      <c r="H987" s="324">
        <v>987</v>
      </c>
    </row>
    <row r="988" spans="1:8" ht="15" customHeight="1" x14ac:dyDescent="0.25">
      <c r="A988" s="439" t="str">
        <f>'02 LISTA CONTROLLO E RAPPORTO'!A987</f>
        <v/>
      </c>
      <c r="B988" s="61">
        <v>6302.03</v>
      </c>
      <c r="C988" s="12" t="str">
        <f>'02 LISTA CONTROLLO E RAPPORTO'!C987</f>
        <v>Descrizione del difetto: sono visibili perdite di olio motore.</v>
      </c>
      <c r="D988" s="440" t="s">
        <v>2073</v>
      </c>
      <c r="E988" s="346" t="s">
        <v>2072</v>
      </c>
      <c r="F988" s="346"/>
      <c r="G988" s="347"/>
      <c r="H988" s="324">
        <v>988</v>
      </c>
    </row>
    <row r="989" spans="1:8" ht="29.45" customHeight="1" x14ac:dyDescent="0.25">
      <c r="A989" s="399" t="str">
        <f>'02 LISTA CONTROLLO E RAPPORTO'!A988</f>
        <v/>
      </c>
      <c r="B989" s="400"/>
      <c r="C989" s="829" t="str">
        <f>'02 LISTA CONTROLLO E RAPPORTO'!C988</f>
        <v>Il proprietario deve incaricare una ditta specializzata di eliminare le perdite di olio motore.</v>
      </c>
      <c r="D989" s="830"/>
      <c r="E989" s="830"/>
      <c r="F989" s="830"/>
      <c r="G989" s="831"/>
      <c r="H989" s="324">
        <v>989</v>
      </c>
    </row>
    <row r="990" spans="1:8" ht="29.45" customHeight="1" x14ac:dyDescent="0.25">
      <c r="A990" s="439" t="str">
        <f>'02 LISTA CONTROLLO E RAPPORTO'!A989</f>
        <v/>
      </c>
      <c r="B990" s="61">
        <v>6302.04</v>
      </c>
      <c r="C990" s="12" t="str">
        <f>'02 LISTA CONTROLLO E RAPPORTO'!C989</f>
        <v>Descrizione del difetto: sono visibili perdite nelle zone dell’alimentazione di carburante e della cisterna dell’olio combustibile.</v>
      </c>
      <c r="D990" s="440" t="s">
        <v>2073</v>
      </c>
      <c r="E990" s="346" t="s">
        <v>2072</v>
      </c>
      <c r="F990" s="346"/>
      <c r="G990" s="347"/>
      <c r="H990" s="324">
        <v>990</v>
      </c>
    </row>
    <row r="991" spans="1:8" ht="27.6" customHeight="1" x14ac:dyDescent="0.25">
      <c r="A991" s="399" t="str">
        <f>'02 LISTA CONTROLLO E RAPPORTO'!A990</f>
        <v/>
      </c>
      <c r="B991" s="400"/>
      <c r="C991" s="829" t="str">
        <f>'02 LISTA CONTROLLO E RAPPORTO'!C990</f>
        <v>Il proprietario deve incaricare una ditta specializzata di eliminare queste perdite.</v>
      </c>
      <c r="D991" s="830"/>
      <c r="E991" s="830"/>
      <c r="F991" s="830"/>
      <c r="G991" s="831"/>
      <c r="H991" s="324">
        <v>991</v>
      </c>
    </row>
    <row r="992" spans="1:8" ht="43.7" customHeight="1" x14ac:dyDescent="0.25">
      <c r="A992" s="406" t="str">
        <f>'02 LISTA CONTROLLO E RAPPORTO'!A991</f>
        <v/>
      </c>
      <c r="B992" s="187">
        <v>6302.05</v>
      </c>
      <c r="C992" s="58" t="str">
        <f>'02 LISTA CONTROLLO E RAPPORTO'!C991</f>
        <v>Descrizione del difetto: durante le prove di funzionamento non è possibile raggiungere almeno l’80% della potenza nominale come da documentazione.</v>
      </c>
      <c r="D992" s="407" t="s">
        <v>0</v>
      </c>
      <c r="E992" s="340" t="s">
        <v>2072</v>
      </c>
      <c r="F992" s="340"/>
      <c r="G992" s="341"/>
      <c r="H992" s="324">
        <v>992</v>
      </c>
    </row>
    <row r="993" spans="1:8" ht="60" customHeight="1" x14ac:dyDescent="0.25">
      <c r="A993" s="399" t="str">
        <f>'02 LISTA CONTROLLO E RAPPORTO'!A992</f>
        <v/>
      </c>
      <c r="B993" s="400"/>
      <c r="C993" s="829"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3" s="830"/>
      <c r="E993" s="830"/>
      <c r="F993" s="830"/>
      <c r="G993" s="831"/>
      <c r="H993" s="324">
        <v>993</v>
      </c>
    </row>
    <row r="994" spans="1:8" ht="43.7" customHeight="1" x14ac:dyDescent="0.25">
      <c r="A994" s="406" t="str">
        <f>'02 LISTA CONTROLLO E RAPPORTO'!A993</f>
        <v/>
      </c>
      <c r="B994" s="187">
        <v>6302.06</v>
      </c>
      <c r="C994" s="58" t="str">
        <f>'02 LISTA CONTROLLO E RAPPORTO'!C993</f>
        <v>Descrizione del difetto: sugli amperometri del QP e della morsettiera per la corrente d’emergenza non è indicato il carico massimo possibile (potenza nominale) del gruppo elettrogeno d’emergenza.</v>
      </c>
      <c r="D994" s="407" t="s">
        <v>0</v>
      </c>
      <c r="E994" s="340" t="s">
        <v>2072</v>
      </c>
      <c r="F994" s="340"/>
      <c r="G994" s="341"/>
      <c r="H994" s="324">
        <v>994</v>
      </c>
    </row>
    <row r="995" spans="1:8" ht="28.7" customHeight="1" x14ac:dyDescent="0.25">
      <c r="A995" s="399" t="str">
        <f>'02 LISTA CONTROLLO E RAPPORTO'!A994</f>
        <v/>
      </c>
      <c r="B995" s="400"/>
      <c r="C995" s="829" t="str">
        <f>'02 LISTA CONTROLLO E RAPPORTO'!C994</f>
        <v xml:space="preserve">Sul quadro elettrico principale va apposta una targhetta indicante l’intensità di corrente massima (in ampere) che il gruppo elettrogeno d’emergenza caricato al 100% può fornire (marcatura o targhetta indicatrice). </v>
      </c>
      <c r="D995" s="830"/>
      <c r="E995" s="830"/>
      <c r="F995" s="830"/>
      <c r="G995" s="831"/>
      <c r="H995" s="324">
        <v>995</v>
      </c>
    </row>
    <row r="996" spans="1:8" ht="43.7" customHeight="1" x14ac:dyDescent="0.25">
      <c r="A996" s="406" t="str">
        <f>'02 LISTA CONTROLLO E RAPPORTO'!A995</f>
        <v/>
      </c>
      <c r="B996" s="187">
        <v>6302.07</v>
      </c>
      <c r="C996" s="58" t="str">
        <f>'02 LISTA CONTROLLO E RAPPORTO'!C995</f>
        <v>Descrizione del difetto: sugli indicatori non si può leggere con precisione il carico massimo possibile del gruppo elettrogeno d’emergenza.</v>
      </c>
      <c r="D996" s="407" t="s">
        <v>0</v>
      </c>
      <c r="E996" s="340" t="s">
        <v>2072</v>
      </c>
      <c r="F996" s="340"/>
      <c r="G996" s="341"/>
      <c r="H996" s="324">
        <v>996</v>
      </c>
    </row>
    <row r="997" spans="1:8" ht="16.350000000000001" customHeight="1" thickBot="1" x14ac:dyDescent="0.3">
      <c r="A997" s="399" t="str">
        <f>'02 LISTA CONTROLLO E RAPPORTO'!A996</f>
        <v/>
      </c>
      <c r="B997" s="400"/>
      <c r="C997" s="821" t="str">
        <f>'02 LISTA CONTROLLO E RAPPORTO'!C996</f>
        <v>Gli indicatori devono essere sostituiti in base ai limiti di potenza della costruzione di protezione.</v>
      </c>
      <c r="D997" s="822"/>
      <c r="E997" s="822"/>
      <c r="F997" s="822"/>
      <c r="G997" s="823"/>
      <c r="H997" s="324">
        <v>997</v>
      </c>
    </row>
    <row r="998" spans="1:8" ht="15" customHeight="1" thickBot="1" x14ac:dyDescent="0.3">
      <c r="A998" s="395" t="str">
        <f>'02 LISTA CONTROLLO E RAPPORTO'!A997</f>
        <v/>
      </c>
      <c r="B998" s="203">
        <v>6303</v>
      </c>
      <c r="C998" s="144" t="str">
        <f>'02 LISTA CONTROLLO E RAPPORTO'!C997</f>
        <v>Illuminazione d’emergenza</v>
      </c>
      <c r="D998" s="396"/>
      <c r="E998" s="826"/>
      <c r="F998" s="827"/>
      <c r="G998" s="828"/>
      <c r="H998" s="324">
        <v>998</v>
      </c>
    </row>
    <row r="999" spans="1:8" ht="29.45" customHeight="1" x14ac:dyDescent="0.25">
      <c r="A999" s="412" t="str">
        <f>'02 LISTA CONTROLLO E RAPPORTO'!A998</f>
        <v/>
      </c>
      <c r="B999" s="196">
        <v>6303.01</v>
      </c>
      <c r="C999" s="77" t="str">
        <f>'02 LISTA CONTROLLO E RAPPORTO'!C998</f>
        <v>Descrizione del difetto: non ci sono sufficienti lampade portatili d’emergenza conformi al tipo di costruzione di protezione.</v>
      </c>
      <c r="D999" s="413" t="s">
        <v>1</v>
      </c>
      <c r="E999" s="344" t="s">
        <v>2072</v>
      </c>
      <c r="F999" s="344"/>
      <c r="G999" s="345"/>
      <c r="H999" s="324">
        <v>999</v>
      </c>
    </row>
    <row r="1000" spans="1:8" ht="15" customHeight="1" x14ac:dyDescent="0.25">
      <c r="A1000" s="401" t="str">
        <f>'02 LISTA CONTROLLO E RAPPORTO'!A999</f>
        <v/>
      </c>
      <c r="B1000" s="226"/>
      <c r="C1000" s="829" t="str">
        <f>'02 LISTA CONTROLLO E RAPPORTO'!C999</f>
        <v>Si devono procurare le lampade portatili d’emergenza mancanti conformemente alle direttive dell’UFPP in vigore.</v>
      </c>
      <c r="D1000" s="830"/>
      <c r="E1000" s="830"/>
      <c r="F1000" s="830"/>
      <c r="G1000" s="831"/>
      <c r="H1000" s="324">
        <v>1000</v>
      </c>
    </row>
    <row r="1001" spans="1:8" ht="29.45" customHeight="1" x14ac:dyDescent="0.25">
      <c r="A1001" s="403" t="str">
        <f>'02 LISTA CONTROLLO E RAPPORTO'!A1000</f>
        <v/>
      </c>
      <c r="B1001" s="222"/>
      <c r="C1001" s="829" t="str">
        <f>'02 LISTA CONTROLLO E RAPPORTO'!C1000</f>
        <v>In caso contrario, il proprietario può andare incontro a conseguenze di responsabilità civile, eventualità di cui deve essere informato.</v>
      </c>
      <c r="D1001" s="830"/>
      <c r="E1001" s="830"/>
      <c r="F1001" s="830"/>
      <c r="G1001" s="831"/>
      <c r="H1001" s="324">
        <v>1001</v>
      </c>
    </row>
    <row r="1002" spans="1:8" ht="29.45" customHeight="1" x14ac:dyDescent="0.25">
      <c r="A1002" s="414" t="str">
        <f>'02 LISTA CONTROLLO E RAPPORTO'!A1001</f>
        <v/>
      </c>
      <c r="B1002" s="195">
        <v>6303.02</v>
      </c>
      <c r="C1002" s="75" t="str">
        <f>'02 LISTA CONTROLLO E RAPPORTO'!C1001</f>
        <v>Descrizione del difetto: le lampade portatili d’emergenza presenti non funzionano.</v>
      </c>
      <c r="D1002" s="415" t="s">
        <v>1</v>
      </c>
      <c r="E1002" s="344" t="s">
        <v>2072</v>
      </c>
      <c r="F1002" s="344"/>
      <c r="G1002" s="345"/>
      <c r="H1002" s="324">
        <v>1002</v>
      </c>
    </row>
    <row r="1003" spans="1:8" ht="15" customHeight="1" x14ac:dyDescent="0.25">
      <c r="A1003" s="401" t="str">
        <f>'02 LISTA CONTROLLO E RAPPORTO'!A1002</f>
        <v/>
      </c>
      <c r="B1003" s="226"/>
      <c r="C1003" s="829" t="str">
        <f>'02 LISTA CONTROLLO E RAPPORTO'!C1002</f>
        <v>Tutte le lampade portatili d’emergenza presenti nella costruzione di protezione devono essere sostituite (sicurezza delle persone, via di fuga).</v>
      </c>
      <c r="D1003" s="830"/>
      <c r="E1003" s="830"/>
      <c r="F1003" s="830"/>
      <c r="G1003" s="831"/>
      <c r="H1003" s="324">
        <v>1003</v>
      </c>
    </row>
    <row r="1004" spans="1:8" ht="30" customHeight="1" x14ac:dyDescent="0.25">
      <c r="A1004" s="402" t="str">
        <f>'02 LISTA CONTROLLO E RAPPORTO'!A1003</f>
        <v/>
      </c>
      <c r="B1004" s="219"/>
      <c r="C1004" s="829" t="str">
        <f>'02 LISTA CONTROLLO E RAPPORTO'!C1003</f>
        <v>In caso contrario, il proprietario può andare incontro a conseguenze di responsabilità civile, eventualità di cui deve essere informato.</v>
      </c>
      <c r="D1004" s="830"/>
      <c r="E1004" s="830"/>
      <c r="F1004" s="830"/>
      <c r="G1004" s="831"/>
      <c r="H1004" s="324">
        <v>1004</v>
      </c>
    </row>
    <row r="1005" spans="1:8" ht="29.45" customHeight="1" thickBot="1" x14ac:dyDescent="0.3">
      <c r="A1005" s="403" t="str">
        <f>'02 LISTA CONTROLLO E RAPPORTO'!A1004</f>
        <v/>
      </c>
      <c r="B1005" s="222"/>
      <c r="C1005" s="821" t="str">
        <f>'02 LISTA CONTROLLO E RAPPORTO'!C1004</f>
        <v>In presenza di un difetto ci si deve accordare con l’ente cantonale responsabile delle costruzioni di protezione su come procedere.</v>
      </c>
      <c r="D1005" s="822"/>
      <c r="E1005" s="822"/>
      <c r="F1005" s="822"/>
      <c r="G1005" s="823"/>
      <c r="H1005" s="324">
        <v>1005</v>
      </c>
    </row>
    <row r="1006" spans="1:8" ht="15" customHeight="1" thickBot="1" x14ac:dyDescent="0.3">
      <c r="A1006" s="389" t="str">
        <f>'02 LISTA CONTROLLO E RAPPORTO'!A1005</f>
        <v/>
      </c>
      <c r="B1006" s="390">
        <v>6400</v>
      </c>
      <c r="C1006" s="408" t="str">
        <f>'02 LISTA CONTROLLO E RAPPORTO'!C1005</f>
        <v>Cucina</v>
      </c>
      <c r="D1006" s="409"/>
      <c r="E1006" s="410"/>
      <c r="F1006" s="410"/>
      <c r="G1006" s="411"/>
      <c r="H1006" s="324">
        <v>1006</v>
      </c>
    </row>
    <row r="1007" spans="1:8" ht="15" customHeight="1" thickBot="1" x14ac:dyDescent="0.3">
      <c r="A1007" s="395" t="str">
        <f>'02 LISTA CONTROLLO E RAPPORTO'!A1006</f>
        <v/>
      </c>
      <c r="B1007" s="203">
        <v>6401</v>
      </c>
      <c r="C1007" s="144" t="str">
        <f>'02 LISTA CONTROLLO E RAPPORTO'!C1006</f>
        <v>Apparecchi da cucina</v>
      </c>
      <c r="D1007" s="396"/>
      <c r="E1007" s="826"/>
      <c r="F1007" s="827"/>
      <c r="G1007" s="828"/>
      <c r="H1007" s="324">
        <v>1007</v>
      </c>
    </row>
    <row r="1008" spans="1:8" ht="29.45" customHeight="1" x14ac:dyDescent="0.25">
      <c r="A1008" s="397" t="str">
        <f>'02 LISTA CONTROLLO E RAPPORTO'!A1007</f>
        <v/>
      </c>
      <c r="B1008" s="189">
        <v>6401.01</v>
      </c>
      <c r="C1008" s="68" t="str">
        <f>'02 LISTA CONTROLLO E RAPPORTO'!C1007</f>
        <v>Descrizione del difetto: non sono presenti tutti gli apparecchi di cottura previsti per questa costruzione di protezione.</v>
      </c>
      <c r="D1008" s="398" t="s">
        <v>2073</v>
      </c>
      <c r="E1008" s="346" t="s">
        <v>2072</v>
      </c>
      <c r="F1008" s="346"/>
      <c r="G1008" s="347"/>
      <c r="H1008" s="324">
        <v>1008</v>
      </c>
    </row>
    <row r="1009" spans="1:13" ht="29.45" customHeight="1" x14ac:dyDescent="0.25">
      <c r="A1009" s="401" t="str">
        <f>'02 LISTA CONTROLLO E RAPPORTO'!A1008</f>
        <v/>
      </c>
      <c r="B1009" s="226"/>
      <c r="C1009" s="838" t="str">
        <f>'02 LISTA CONTROLLO E RAPPORTO'!C1008</f>
        <v>Secondo le esigenze minime stabilite nelle ITR 1997, appendice 3, per il caso di un’occupazione della costruzione di protezione sono previsti i seguenti apparecchi di cottura omologati UFPP (BZS):</v>
      </c>
      <c r="D1009" s="839"/>
      <c r="E1009" s="839"/>
      <c r="F1009" s="839"/>
      <c r="G1009" s="840"/>
      <c r="H1009" s="324">
        <v>1009</v>
      </c>
    </row>
    <row r="1010" spans="1:13" ht="13.35" customHeight="1" x14ac:dyDescent="0.25">
      <c r="A1010" s="402" t="str">
        <f>'02 LISTA CONTROLLO E RAPPORTO'!A1009</f>
        <v/>
      </c>
      <c r="B1010" s="219"/>
      <c r="C1010" s="835" t="str">
        <f>'02 LISTA CONTROLLO E RAPPORTO'!C1009</f>
        <v>-        pentola a pressione da 80L (occupazione ≤140 persone, 1 pezzo, occupazione &gt;140 persone, 2 pezzi) e</v>
      </c>
      <c r="D1010" s="836"/>
      <c r="E1010" s="836"/>
      <c r="F1010" s="836"/>
      <c r="G1010" s="837"/>
      <c r="H1010" s="324">
        <v>1010</v>
      </c>
    </row>
    <row r="1011" spans="1:13" ht="15" customHeight="1" x14ac:dyDescent="0.25">
      <c r="A1011" s="403" t="str">
        <f>'02 LISTA CONTROLLO E RAPPORTO'!A1010</f>
        <v/>
      </c>
      <c r="B1011" s="222"/>
      <c r="C1011" s="835" t="str">
        <f>'02 LISTA CONTROLLO E RAPPORTO'!C1010</f>
        <v>-        un fornello elettrico a 2 piastre.</v>
      </c>
      <c r="D1011" s="836"/>
      <c r="E1011" s="836"/>
      <c r="F1011" s="836"/>
      <c r="G1011" s="837"/>
      <c r="H1011" s="324">
        <v>1011</v>
      </c>
    </row>
    <row r="1012" spans="1:13" ht="43.7" customHeight="1" x14ac:dyDescent="0.25">
      <c r="A1012" s="439" t="str">
        <f>'02 LISTA CONTROLLO E RAPPORTO'!A1011</f>
        <v/>
      </c>
      <c r="B1012" s="61">
        <v>6401.02</v>
      </c>
      <c r="C1012" s="12" t="str">
        <f>'02 LISTA CONTROLLO E RAPPORTO'!C1011</f>
        <v>Descrizione del difetto: una o più pentole a pressione installate o previste per questo tipo di impianto di protezione non funzionano.</v>
      </c>
      <c r="D1012" s="440" t="s">
        <v>2073</v>
      </c>
      <c r="E1012" s="346" t="s">
        <v>2072</v>
      </c>
      <c r="F1012" s="346"/>
      <c r="G1012" s="347"/>
      <c r="H1012" s="324">
        <v>1012</v>
      </c>
      <c r="M1012" s="109"/>
    </row>
    <row r="1013" spans="1:13" ht="28.35" customHeight="1" x14ac:dyDescent="0.25">
      <c r="A1013" s="399" t="str">
        <f>'02 LISTA CONTROLLO E RAPPORTO'!A1012</f>
        <v/>
      </c>
      <c r="B1013" s="400"/>
      <c r="C1013" s="829" t="str">
        <f>'02 LISTA CONTROLLO E RAPPORTO'!C1012</f>
        <v>Queste pentole devono essere sostituite con prodotti omologati UFPP (BZS). La procedura da seguire deve essere concordata con l’ente cantonale responsabile delle costruzioni di protezione.</v>
      </c>
      <c r="D1013" s="830"/>
      <c r="E1013" s="830"/>
      <c r="F1013" s="830"/>
      <c r="G1013" s="831"/>
      <c r="H1013" s="324">
        <v>1013</v>
      </c>
    </row>
    <row r="1014" spans="1:13" ht="29.45" customHeight="1" x14ac:dyDescent="0.25">
      <c r="A1014" s="439" t="str">
        <f>'02 LISTA CONTROLLO E RAPPORTO'!A1013</f>
        <v/>
      </c>
      <c r="B1014" s="61">
        <v>6401.03</v>
      </c>
      <c r="C1014" s="12" t="str">
        <f>'02 LISTA CONTROLLO E RAPPORTO'!C1013</f>
        <v>Descrizione del difetto: il fornello non funziona (in rifugi di ospedali, case per anziani, case di cura e istituti realizzati prima del 2012).</v>
      </c>
      <c r="D1014" s="440" t="s">
        <v>2073</v>
      </c>
      <c r="E1014" s="346" t="s">
        <v>2072</v>
      </c>
      <c r="F1014" s="346"/>
      <c r="G1014" s="347"/>
      <c r="H1014" s="324">
        <v>1014</v>
      </c>
    </row>
    <row r="1015" spans="1:13" ht="30" customHeight="1" x14ac:dyDescent="0.25">
      <c r="A1015" s="399" t="str">
        <f>'02 LISTA CONTROLLO E RAPPORTO'!A1014</f>
        <v/>
      </c>
      <c r="B1015" s="400"/>
      <c r="C1015" s="829" t="str">
        <f>'02 LISTA CONTROLLO E RAPPORTO'!C1014</f>
        <v>Il proprietario deve incaricare una ditta specializzata di eliminare il difetto. Per evitare danni, i fornelli devono essere messi in funzione periodicamente.</v>
      </c>
      <c r="D1015" s="830"/>
      <c r="E1015" s="830"/>
      <c r="F1015" s="830"/>
      <c r="G1015" s="831"/>
      <c r="H1015" s="324">
        <v>1015</v>
      </c>
    </row>
    <row r="1016" spans="1:13" ht="15" customHeight="1" x14ac:dyDescent="0.25">
      <c r="A1016" s="439" t="str">
        <f>'02 LISTA CONTROLLO E RAPPORTO'!A1015</f>
        <v/>
      </c>
      <c r="B1016" s="61">
        <v>6401.04</v>
      </c>
      <c r="C1016" s="12" t="str">
        <f>'02 LISTA CONTROLLO E RAPPORTO'!C1015</f>
        <v>Descrizione del difetto: il boiler in cucina non funziona.</v>
      </c>
      <c r="D1016" s="440" t="s">
        <v>2073</v>
      </c>
      <c r="E1016" s="346" t="s">
        <v>2072</v>
      </c>
      <c r="F1016" s="346"/>
      <c r="G1016" s="347"/>
      <c r="H1016" s="324">
        <v>1016</v>
      </c>
    </row>
    <row r="1017" spans="1:13" ht="30" customHeight="1" x14ac:dyDescent="0.25">
      <c r="A1017" s="399" t="str">
        <f>'02 LISTA CONTROLLO E RAPPORTO'!A1016</f>
        <v/>
      </c>
      <c r="B1017" s="400"/>
      <c r="C1017" s="829" t="str">
        <f>'02 LISTA CONTROLLO E RAPPORTO'!C1016</f>
        <v>Il proprietario deve incaricare una ditta specializzata di eliminare il difetto. La procedura da seguire deve essere concordata con l’ente cantonale responsabile delle costruzioni di protezione.</v>
      </c>
      <c r="D1017" s="830"/>
      <c r="E1017" s="830"/>
      <c r="F1017" s="830"/>
      <c r="G1017" s="831"/>
      <c r="H1017" s="324">
        <v>1017</v>
      </c>
    </row>
    <row r="1018" spans="1:13" ht="29.45" customHeight="1" x14ac:dyDescent="0.25">
      <c r="A1018" s="406" t="str">
        <f>'02 LISTA CONTROLLO E RAPPORTO'!A1017</f>
        <v/>
      </c>
      <c r="B1018" s="187">
        <v>6401.05</v>
      </c>
      <c r="C1018" s="58" t="str">
        <f>'02 LISTA CONTROLLO E RAPPORTO'!C1017</f>
        <v>Descrizione del difetto: nella costruzione di protezione sono presenti apparecchi non montati in modo resistente agli urti.</v>
      </c>
      <c r="D1018" s="407" t="s">
        <v>0</v>
      </c>
      <c r="E1018" s="340" t="s">
        <v>2072</v>
      </c>
      <c r="F1018" s="340"/>
      <c r="G1018" s="341"/>
      <c r="H1018" s="324">
        <v>1018</v>
      </c>
    </row>
    <row r="1019" spans="1:13" ht="43.7" customHeight="1" x14ac:dyDescent="0.25">
      <c r="A1019" s="401" t="str">
        <f>'02 LISTA CONTROLLO E RAPPORTO'!A1018</f>
        <v/>
      </c>
      <c r="B1019" s="226"/>
      <c r="C1019" s="829"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9" s="830"/>
      <c r="E1019" s="830"/>
      <c r="F1019" s="830"/>
      <c r="G1019" s="831"/>
      <c r="H1019" s="324">
        <v>1019</v>
      </c>
    </row>
    <row r="1020" spans="1:13" ht="15" customHeight="1" x14ac:dyDescent="0.25">
      <c r="A1020" s="402" t="str">
        <f>'02 LISTA CONTROLLO E RAPPORTO'!A1019</f>
        <v/>
      </c>
      <c r="B1020" s="219"/>
      <c r="C1020" s="843" t="str">
        <f>'02 LISTA CONTROLLO E RAPPORTO'!C1019</f>
        <v>-        Fissaggio a prova d’urto e</v>
      </c>
      <c r="D1020" s="844"/>
      <c r="E1020" s="844"/>
      <c r="F1020" s="844"/>
      <c r="G1020" s="845"/>
      <c r="H1020" s="324">
        <v>1020</v>
      </c>
    </row>
    <row r="1021" spans="1:13" ht="15.75" thickBot="1" x14ac:dyDescent="0.3">
      <c r="A1021" s="403" t="str">
        <f>'02 LISTA CONTROLLO E RAPPORTO'!A1020</f>
        <v/>
      </c>
      <c r="B1021" s="222"/>
      <c r="C1021" s="849" t="str">
        <f>'02 LISTA CONTROLLO E RAPPORTO'!C1020</f>
        <v>-        Raccordo diretto tramite cavo EMP o punto di sezionamento EMP con scatola di raccordo.</v>
      </c>
      <c r="D1021" s="850"/>
      <c r="E1021" s="850"/>
      <c r="F1021" s="850"/>
      <c r="G1021" s="851"/>
      <c r="H1021" s="324">
        <v>1021</v>
      </c>
    </row>
    <row r="1022" spans="1:13" ht="29.45" customHeight="1" thickBot="1" x14ac:dyDescent="0.3">
      <c r="A1022" s="416" t="str">
        <f>'02 LISTA CONTROLLO E RAPPORTO'!A1021</f>
        <v/>
      </c>
      <c r="B1022" s="190">
        <v>6500</v>
      </c>
      <c r="C1022" s="417" t="str">
        <f>'02 LISTA CONTROLLO E RAPPORTO'!C1021</f>
        <v xml:space="preserve">Difetti straordinari nel capitolo «Approvvigionamento di elettricità» secondo le Istruzioni CPCP (art.11 cpv. 5) </v>
      </c>
      <c r="D1022" s="418"/>
      <c r="E1022" s="824"/>
      <c r="F1022" s="824"/>
      <c r="G1022" s="825"/>
      <c r="H1022" s="324">
        <v>1022</v>
      </c>
    </row>
    <row r="1023" spans="1:13" ht="15" customHeight="1" x14ac:dyDescent="0.25">
      <c r="A1023" s="419" t="str">
        <f>'02 LISTA CONTROLLO E RAPPORTO'!A1022</f>
        <v/>
      </c>
      <c r="B1023" s="191">
        <v>6501</v>
      </c>
      <c r="C1023" s="420" t="str">
        <f>'02 LISTA CONTROLLO E RAPPORTO'!C1022</f>
        <v>Descrizione del difetto:</v>
      </c>
      <c r="D1023" s="421"/>
      <c r="E1023" s="428" t="s">
        <v>2072</v>
      </c>
      <c r="F1023" s="428"/>
      <c r="G1023" s="429"/>
      <c r="H1023" s="324">
        <v>1023</v>
      </c>
    </row>
    <row r="1024" spans="1:13" ht="15" customHeight="1" x14ac:dyDescent="0.25">
      <c r="A1024" s="422" t="str">
        <f>'02 LISTA CONTROLLO E RAPPORTO'!A1023</f>
        <v/>
      </c>
      <c r="B1024" s="192">
        <v>6502</v>
      </c>
      <c r="C1024" s="423" t="str">
        <f>'02 LISTA CONTROLLO E RAPPORTO'!C1023</f>
        <v>Descrizione del difetto:</v>
      </c>
      <c r="D1024" s="424"/>
      <c r="E1024" s="430" t="s">
        <v>2072</v>
      </c>
      <c r="F1024" s="430"/>
      <c r="G1024" s="431"/>
      <c r="H1024" s="324">
        <v>1024</v>
      </c>
    </row>
    <row r="1025" spans="1:8" ht="15" customHeight="1" thickBot="1" x14ac:dyDescent="0.3">
      <c r="A1025" s="425" t="str">
        <f>'02 LISTA CONTROLLO E RAPPORTO'!A1024</f>
        <v/>
      </c>
      <c r="B1025" s="193">
        <v>6503</v>
      </c>
      <c r="C1025" s="426" t="str">
        <f>'02 LISTA CONTROLLO E RAPPORTO'!C1024</f>
        <v xml:space="preserve">Descrizione del difetto: </v>
      </c>
      <c r="D1025" s="427"/>
      <c r="E1025" s="432" t="s">
        <v>2072</v>
      </c>
      <c r="F1025" s="432"/>
      <c r="G1025" s="433"/>
      <c r="H1025" s="324">
        <v>1025</v>
      </c>
    </row>
    <row r="1026" spans="1:8" ht="19.5" thickBot="1" x14ac:dyDescent="0.3">
      <c r="A1026" s="385" t="str">
        <f>'02 LISTA CONTROLLO E RAPPORTO'!A1025</f>
        <v/>
      </c>
      <c r="B1026" s="386">
        <v>7000</v>
      </c>
      <c r="C1026" s="387" t="str">
        <f>'02 LISTA CONTROLLO E RAPPORTO'!C1025</f>
        <v>Trasmissioni (trm) e telematica</v>
      </c>
      <c r="D1026" s="434"/>
      <c r="E1026" s="841"/>
      <c r="F1026" s="841"/>
      <c r="G1026" s="842"/>
      <c r="H1026" s="324">
        <v>1026</v>
      </c>
    </row>
    <row r="1027" spans="1:8" ht="15" customHeight="1" thickBot="1" x14ac:dyDescent="0.3">
      <c r="A1027" s="389" t="str">
        <f>'02 LISTA CONTROLLO E RAPPORTO'!A1026</f>
        <v/>
      </c>
      <c r="B1027" s="390">
        <v>7100</v>
      </c>
      <c r="C1027" s="408" t="str">
        <f>'02 LISTA CONTROLLO E RAPPORTO'!C1026</f>
        <v>Trm interna</v>
      </c>
      <c r="D1027" s="409"/>
      <c r="E1027" s="410"/>
      <c r="F1027" s="410"/>
      <c r="G1027" s="411"/>
      <c r="H1027" s="324">
        <v>1027</v>
      </c>
    </row>
    <row r="1028" spans="1:8" ht="15" customHeight="1" thickBot="1" x14ac:dyDescent="0.3">
      <c r="A1028" s="395" t="str">
        <f>'02 LISTA CONTROLLO E RAPPORTO'!A1027</f>
        <v/>
      </c>
      <c r="B1028" s="203">
        <v>7101</v>
      </c>
      <c r="C1028" s="144" t="str">
        <f>'02 LISTA CONTROLLO E RAPPORTO'!C1027</f>
        <v>Telefonia a batteria locale (BL) - da verificare nei rifugi in cui è presente o prescritta la telefonia BL (rifugi a partire da 400 posti protetti)</v>
      </c>
      <c r="D1028" s="396"/>
      <c r="E1028" s="826"/>
      <c r="F1028" s="827"/>
      <c r="G1028" s="828"/>
      <c r="H1028" s="324">
        <v>1028</v>
      </c>
    </row>
    <row r="1029" spans="1:8" ht="29.45" customHeight="1" x14ac:dyDescent="0.25">
      <c r="A1029" s="399" t="str">
        <f>'02 LISTA CONTROLLO E RAPPORTO'!A1028</f>
        <v/>
      </c>
      <c r="B1029" s="400"/>
      <c r="C1029" s="846" t="str">
        <f>'02 LISTA CONTROLLO E RAPPORTO'!C1028</f>
        <v>Da verificare nei rifugi in cui è presente o prescritta la telefonia BL (rifugi a partire da 400 posti protetti)</v>
      </c>
      <c r="D1029" s="847"/>
      <c r="E1029" s="847"/>
      <c r="F1029" s="847"/>
      <c r="G1029" s="848"/>
      <c r="H1029" s="324">
        <v>1029</v>
      </c>
    </row>
    <row r="1030" spans="1:8" ht="43.7" customHeight="1" x14ac:dyDescent="0.25">
      <c r="A1030" s="406" t="str">
        <f>'02 LISTA CONTROLLO E RAPPORTO'!A1029</f>
        <v/>
      </c>
      <c r="B1030" s="187">
        <v>7101.01</v>
      </c>
      <c r="C1030" s="58" t="str">
        <f>'02 LISTA CONTROLLO E RAPPORTO'!C1029</f>
        <v>Descrizione del difetto: non tutti gli scaricatori di sovratensione degli impianti radio e telefonici sono stati sostituiti con il tipo UCT 245 I.</v>
      </c>
      <c r="D1030" s="407" t="s">
        <v>0</v>
      </c>
      <c r="E1030" s="340" t="s">
        <v>2072</v>
      </c>
      <c r="F1030" s="340"/>
      <c r="G1030" s="341"/>
      <c r="H1030" s="324">
        <v>1030</v>
      </c>
    </row>
    <row r="1031" spans="1:8" x14ac:dyDescent="0.25">
      <c r="A1031" s="401" t="str">
        <f>'02 LISTA CONTROLLO E RAPPORTO'!A1030</f>
        <v/>
      </c>
      <c r="B1031" s="226"/>
      <c r="C1031" s="829" t="str">
        <f>'02 LISTA CONTROLLO E RAPPORTO'!C1030</f>
        <v>I vecchi scaricatori di sovratensione devono essere sostituiti con nuovi modelli del tipo UCT 245 I.</v>
      </c>
      <c r="D1031" s="830"/>
      <c r="E1031" s="830"/>
      <c r="F1031" s="830"/>
      <c r="G1031" s="831"/>
      <c r="H1031" s="324">
        <v>1031</v>
      </c>
    </row>
    <row r="1032" spans="1:8" ht="15" customHeight="1" x14ac:dyDescent="0.25">
      <c r="A1032" s="402" t="str">
        <f>'02 LISTA CONTROLLO E RAPPORTO'!A1031</f>
        <v/>
      </c>
      <c r="B1032" s="219"/>
      <c r="C1032" s="829" t="str">
        <f>'02 LISTA CONTROLLO E RAPPORTO'!C1031</f>
        <v>Di regola, devono essere sostituiti nei seguenti punti:</v>
      </c>
      <c r="D1032" s="830"/>
      <c r="E1032" s="830"/>
      <c r="F1032" s="830"/>
      <c r="G1032" s="831"/>
      <c r="H1032" s="324">
        <v>1032</v>
      </c>
    </row>
    <row r="1033" spans="1:8" ht="15" customHeight="1" x14ac:dyDescent="0.25">
      <c r="A1033" s="402" t="str">
        <f>'02 LISTA CONTROLLO E RAPPORTO'!A1032</f>
        <v/>
      </c>
      <c r="B1033" s="219"/>
      <c r="C1033" s="843" t="str">
        <f>'02 LISTA CONTROLLO E RAPPORTO'!C1032</f>
        <v>-        quadro dei fusibili,</v>
      </c>
      <c r="D1033" s="844"/>
      <c r="E1033" s="844"/>
      <c r="F1033" s="844"/>
      <c r="G1033" s="845"/>
      <c r="H1033" s="324">
        <v>1033</v>
      </c>
    </row>
    <row r="1034" spans="1:8" ht="15" customHeight="1" x14ac:dyDescent="0.25">
      <c r="A1034" s="402" t="str">
        <f>'02 LISTA CONTROLLO E RAPPORTO'!A1033</f>
        <v/>
      </c>
      <c r="B1034" s="219"/>
      <c r="C1034" s="843" t="str">
        <f>'02 LISTA CONTROLLO E RAPPORTO'!C1033</f>
        <v>-        scatola di raccordo BL esterna, p. es. SR 31/32,</v>
      </c>
      <c r="D1034" s="844"/>
      <c r="E1034" s="844"/>
      <c r="F1034" s="844"/>
      <c r="G1034" s="845"/>
      <c r="H1034" s="324">
        <v>1034</v>
      </c>
    </row>
    <row r="1035" spans="1:8" x14ac:dyDescent="0.25">
      <c r="A1035" s="402" t="str">
        <f>'02 LISTA CONTROLLO E RAPPORTO'!A1034</f>
        <v/>
      </c>
      <c r="B1035" s="219"/>
      <c r="C1035" s="843" t="str">
        <f>'02 LISTA CONTROLLO E RAPPORTO'!C1034</f>
        <v>-        scatola di raccordo (SR 1) nella costruzione di protezione senza centrale telefonica, (impianto di protezione con installazioni di trasmissione)</v>
      </c>
      <c r="D1035" s="844"/>
      <c r="E1035" s="844"/>
      <c r="F1035" s="844"/>
      <c r="G1035" s="845"/>
      <c r="H1035" s="324">
        <v>1035</v>
      </c>
    </row>
    <row r="1036" spans="1:8" ht="15" customHeight="1" x14ac:dyDescent="0.25">
      <c r="A1036" s="402" t="str">
        <f>'02 LISTA CONTROLLO E RAPPORTO'!A1035</f>
        <v/>
      </c>
      <c r="B1036" s="219"/>
      <c r="C1036" s="843" t="str">
        <f>'02 LISTA CONTROLLO E RAPPORTO'!C1035</f>
        <v>-        quadro di connessione d’antenna,</v>
      </c>
      <c r="D1036" s="844"/>
      <c r="E1036" s="844"/>
      <c r="F1036" s="844"/>
      <c r="G1036" s="845"/>
      <c r="H1036" s="324">
        <v>1036</v>
      </c>
    </row>
    <row r="1037" spans="1:8" ht="15" customHeight="1" x14ac:dyDescent="0.25">
      <c r="A1037" s="402" t="str">
        <f>'02 LISTA CONTROLLO E RAPPORTO'!A1036</f>
        <v/>
      </c>
      <c r="B1037" s="219"/>
      <c r="C1037" s="843" t="str">
        <f>'02 LISTA CONTROLLO E RAPPORTO'!C1036</f>
        <v>-        presa per impianti di radiocomunicazione e</v>
      </c>
      <c r="D1037" s="844"/>
      <c r="E1037" s="844"/>
      <c r="F1037" s="844"/>
      <c r="G1037" s="845"/>
      <c r="H1037" s="324">
        <v>1037</v>
      </c>
    </row>
    <row r="1038" spans="1:8" ht="15" customHeight="1" x14ac:dyDescent="0.25">
      <c r="A1038" s="402" t="str">
        <f>'02 LISTA CONTROLLO E RAPPORTO'!A1037</f>
        <v/>
      </c>
      <c r="B1038" s="219"/>
      <c r="C1038" s="843" t="str">
        <f>'02 LISTA CONTROLLO E RAPPORTO'!C1037</f>
        <v>-        scaricatori di sovratensione di riserva.</v>
      </c>
      <c r="D1038" s="844"/>
      <c r="E1038" s="844"/>
      <c r="F1038" s="844"/>
      <c r="G1038" s="845"/>
      <c r="H1038" s="324">
        <v>1038</v>
      </c>
    </row>
    <row r="1039" spans="1:8" x14ac:dyDescent="0.25">
      <c r="A1039" s="403" t="str">
        <f>'02 LISTA CONTROLLO E RAPPORTO'!A1038</f>
        <v/>
      </c>
      <c r="B1039" s="222"/>
      <c r="C1039" s="829" t="str">
        <f>'02 LISTA CONTROLLO E RAPPORTO'!C1038</f>
        <v>In presenza di un difetto ci si deve accordare con l’ente cantonale responsabile delle costruzioni di protezione su come procedere.</v>
      </c>
      <c r="D1039" s="830"/>
      <c r="E1039" s="830"/>
      <c r="F1039" s="830"/>
      <c r="G1039" s="831"/>
      <c r="H1039" s="324">
        <v>1039</v>
      </c>
    </row>
    <row r="1040" spans="1:8" ht="29.45" customHeight="1" x14ac:dyDescent="0.25">
      <c r="A1040" s="406" t="str">
        <f>'02 LISTA CONTROLLO E RAPPORTO'!A1039</f>
        <v/>
      </c>
      <c r="B1040" s="187">
        <v>7101.02</v>
      </c>
      <c r="C1040" s="58" t="str">
        <f>'02 LISTA CONTROLLO E RAPPORTO'!C1039</f>
        <v>Descrizione del difetto: lo schema di principio della telefonia BL aggiornato non è affisso alla parete del centro telematico/ufficio del rifugio.</v>
      </c>
      <c r="D1040" s="407" t="s">
        <v>0</v>
      </c>
      <c r="E1040" s="340" t="s">
        <v>2072</v>
      </c>
      <c r="F1040" s="340"/>
      <c r="G1040" s="341"/>
      <c r="H1040" s="324">
        <v>1040</v>
      </c>
    </row>
    <row r="1041" spans="1:8" x14ac:dyDescent="0.25">
      <c r="A1041" s="401" t="str">
        <f>'02 LISTA CONTROLLO E RAPPORTO'!A1040</f>
        <v/>
      </c>
      <c r="B1041" s="226"/>
      <c r="C1041" s="829" t="str">
        <f>'02 LISTA CONTROLLO E RAPPORTO'!C1040</f>
        <v>Questo schema dev’essere realizzato e affisso in modo ben visibile nel locale telematica.</v>
      </c>
      <c r="D1041" s="830"/>
      <c r="E1041" s="830"/>
      <c r="F1041" s="830"/>
      <c r="G1041" s="831"/>
      <c r="H1041" s="324">
        <v>1041</v>
      </c>
    </row>
    <row r="1042" spans="1:8" x14ac:dyDescent="0.25">
      <c r="A1042" s="403" t="str">
        <f>'02 LISTA CONTROLLO E RAPPORTO'!A1041</f>
        <v/>
      </c>
      <c r="B1042" s="222"/>
      <c r="C1042" s="829" t="str">
        <f>'02 LISTA CONTROLLO E RAPPORTO'!C1041</f>
        <v>Lo schema di principio della telefonia BL deve mostrare come sono installati i collegamenti via cavo.</v>
      </c>
      <c r="D1042" s="830"/>
      <c r="E1042" s="830"/>
      <c r="F1042" s="830"/>
      <c r="G1042" s="831"/>
      <c r="H1042" s="324">
        <v>1042</v>
      </c>
    </row>
    <row r="1043" spans="1:8" ht="43.7" customHeight="1" x14ac:dyDescent="0.25">
      <c r="A1043" s="406" t="str">
        <f>'02 LISTA CONTROLLO E RAPPORTO'!A1042</f>
        <v/>
      </c>
      <c r="B1043" s="187">
        <v>7101.03</v>
      </c>
      <c r="C1043" s="58" t="str">
        <f>'02 LISTA CONTROLLO E RAPPORTO'!C1042</f>
        <v>Descrizione del difetto: lo schema di funzionamento della telefonia BL aggiornato (collegamento punto-punto) non è affisso alla parete del centro telematico/ufficio del rifugio.</v>
      </c>
      <c r="D1043" s="407" t="s">
        <v>0</v>
      </c>
      <c r="E1043" s="340" t="s">
        <v>2072</v>
      </c>
      <c r="F1043" s="340"/>
      <c r="G1043" s="341"/>
      <c r="H1043" s="324">
        <v>1043</v>
      </c>
    </row>
    <row r="1044" spans="1:8" x14ac:dyDescent="0.25">
      <c r="A1044" s="401" t="str">
        <f>'02 LISTA CONTROLLO E RAPPORTO'!A1043</f>
        <v/>
      </c>
      <c r="B1044" s="226"/>
      <c r="C1044" s="829" t="str">
        <f>'02 LISTA CONTROLLO E RAPPORTO'!C1043</f>
        <v>Questo schema dev’essere realizzato e affisso in modo ben visibile nel locale telematica.</v>
      </c>
      <c r="D1044" s="830"/>
      <c r="E1044" s="830"/>
      <c r="F1044" s="830"/>
      <c r="G1044" s="831"/>
      <c r="H1044" s="324">
        <v>1044</v>
      </c>
    </row>
    <row r="1045" spans="1:8" ht="29.45" customHeight="1" x14ac:dyDescent="0.25">
      <c r="A1045" s="403" t="str">
        <f>'02 LISTA CONTROLLO E RAPPORTO'!A1044</f>
        <v/>
      </c>
      <c r="B1045" s="222"/>
      <c r="C1045" s="829" t="str">
        <f>'02 LISTA CONTROLLO E RAPPORTO'!C1044</f>
        <v>Lo schema di funzionamento della telefonia BL deve mostrare come sono impostati i singoli collegamenti via cavo.</v>
      </c>
      <c r="D1045" s="830"/>
      <c r="E1045" s="830"/>
      <c r="F1045" s="830"/>
      <c r="G1045" s="831"/>
      <c r="H1045" s="324">
        <v>1045</v>
      </c>
    </row>
    <row r="1046" spans="1:8" ht="43.7" customHeight="1" x14ac:dyDescent="0.25">
      <c r="A1046" s="406" t="str">
        <f>'02 LISTA CONTROLLO E RAPPORTO'!A1045</f>
        <v/>
      </c>
      <c r="B1046" s="187">
        <v>7101.04</v>
      </c>
      <c r="C1046" s="58" t="str">
        <f>'02 LISTA CONTROLLO E RAPPORTO'!C1045</f>
        <v>Descrizione del difetto: lo schema dei collegamenti aggiornato della telefonia della chiusa non è affisso alla parete del centro telematico/ufficio del rifugio.</v>
      </c>
      <c r="D1046" s="407" t="s">
        <v>0</v>
      </c>
      <c r="E1046" s="340" t="s">
        <v>2072</v>
      </c>
      <c r="F1046" s="340"/>
      <c r="G1046" s="341"/>
      <c r="H1046" s="324">
        <v>1046</v>
      </c>
    </row>
    <row r="1047" spans="1:8" x14ac:dyDescent="0.25">
      <c r="A1047" s="401" t="str">
        <f>'02 LISTA CONTROLLO E RAPPORTO'!A1046</f>
        <v/>
      </c>
      <c r="B1047" s="226"/>
      <c r="C1047" s="829" t="str">
        <f>'02 LISTA CONTROLLO E RAPPORTO'!C1046</f>
        <v>Questo schema dev’essere realizzato e affisso in modo ben visibile nel locale telematica.</v>
      </c>
      <c r="D1047" s="830"/>
      <c r="E1047" s="830"/>
      <c r="F1047" s="830"/>
      <c r="G1047" s="831"/>
      <c r="H1047" s="324">
        <v>1047</v>
      </c>
    </row>
    <row r="1048" spans="1:8" ht="29.45" customHeight="1" x14ac:dyDescent="0.25">
      <c r="A1048" s="402" t="str">
        <f>'02 LISTA CONTROLLO E RAPPORTO'!A1047</f>
        <v/>
      </c>
      <c r="B1048" s="219"/>
      <c r="C1048" s="829" t="str">
        <f>'02 LISTA CONTROLLO E RAPPORTO'!C1047</f>
        <v xml:space="preserve">Lo schema dei collegamenti della telefonia da chiusa deve mostrare come sono raccordati i diversi collegamenti. </v>
      </c>
      <c r="D1048" s="830"/>
      <c r="E1048" s="830"/>
      <c r="F1048" s="830"/>
      <c r="G1048" s="831"/>
      <c r="H1048" s="324">
        <v>1048</v>
      </c>
    </row>
    <row r="1049" spans="1:8" ht="29.45" customHeight="1" x14ac:dyDescent="0.25">
      <c r="A1049" s="403" t="str">
        <f>'02 LISTA CONTROLLO E RAPPORTO'!A1048</f>
        <v/>
      </c>
      <c r="B1049" s="222"/>
      <c r="C1049" s="829" t="str">
        <f>'02 LISTA CONTROLLO E RAPPORTO'!C1048</f>
        <v>Con la soppressione della centrale telefonica BL, i collegamenti e il funzionamento devono essere riportati in uno schema separato.</v>
      </c>
      <c r="D1049" s="830"/>
      <c r="E1049" s="830"/>
      <c r="F1049" s="830"/>
      <c r="G1049" s="831"/>
      <c r="H1049" s="324">
        <v>1049</v>
      </c>
    </row>
    <row r="1050" spans="1:8" ht="29.45" customHeight="1" x14ac:dyDescent="0.25">
      <c r="A1050" s="406" t="str">
        <f>'02 LISTA CONTROLLO E RAPPORTO'!A1049</f>
        <v/>
      </c>
      <c r="B1050" s="187">
        <v>7101.05</v>
      </c>
      <c r="C1050" s="58" t="str">
        <f>'02 LISTA CONTROLLO E RAPPORTO'!C1049</f>
        <v>Descrizione del difetto: sono state apportate modifiche (modifica dei collegamenti saldati, modifica del cablaggio) al quadro principale dell’impianto telefonico.</v>
      </c>
      <c r="D1050" s="407" t="s">
        <v>0</v>
      </c>
      <c r="E1050" s="340" t="s">
        <v>2072</v>
      </c>
      <c r="F1050" s="340"/>
      <c r="G1050" s="341"/>
      <c r="H1050" s="324">
        <v>1050</v>
      </c>
    </row>
    <row r="1051" spans="1:8" ht="28.7" customHeight="1" x14ac:dyDescent="0.25">
      <c r="A1051" s="399" t="str">
        <f>'02 LISTA CONTROLLO E RAPPORTO'!A1050</f>
        <v/>
      </c>
      <c r="B1051" s="400"/>
      <c r="C1051" s="829" t="str">
        <f>'02 LISTA CONTROLLO E RAPPORTO'!C1050</f>
        <v>Per questo motivo il quadro è solo parzialmente pronto all’esercizio. Lo stato originale, che deve corrispondere ai documenti tecnici, va ripristinato da uno specialista.</v>
      </c>
      <c r="D1051" s="830"/>
      <c r="E1051" s="830"/>
      <c r="F1051" s="830"/>
      <c r="G1051" s="831"/>
      <c r="H1051" s="324">
        <v>1051</v>
      </c>
    </row>
    <row r="1052" spans="1:8" ht="29.45" customHeight="1" x14ac:dyDescent="0.25">
      <c r="A1052" s="406" t="str">
        <f>'02 LISTA CONTROLLO E RAPPORTO'!A1051</f>
        <v/>
      </c>
      <c r="B1052" s="187">
        <v>7101.06</v>
      </c>
      <c r="C1052" s="58" t="str">
        <f>'02 LISTA CONTROLLO E RAPPORTO'!C1051</f>
        <v>Descrizione del difetto: mancano i telefoni della chiusa.</v>
      </c>
      <c r="D1052" s="407" t="s">
        <v>0</v>
      </c>
      <c r="E1052" s="340" t="s">
        <v>2072</v>
      </c>
      <c r="F1052" s="340"/>
      <c r="G1052" s="341"/>
      <c r="H1052" s="324">
        <v>1052</v>
      </c>
    </row>
    <row r="1053" spans="1:8" ht="29.45" customHeight="1" x14ac:dyDescent="0.25">
      <c r="A1053" s="399" t="str">
        <f>'02 LISTA CONTROLLO E RAPPORTO'!A1052</f>
        <v/>
      </c>
      <c r="B1053" s="400"/>
      <c r="C1053" s="829" t="str">
        <f>'02 LISTA CONTROLLO E RAPPORTO'!C1052</f>
        <v>I telefoni devono essere procurati da uno specialista e montati secondo la circolare dell’UFPC del 10 gennaio 1994 «Attribuzione dei telefoni da chiusa ST-88».</v>
      </c>
      <c r="D1053" s="830"/>
      <c r="E1053" s="830"/>
      <c r="F1053" s="830"/>
      <c r="G1053" s="831"/>
      <c r="H1053" s="324">
        <v>1053</v>
      </c>
    </row>
    <row r="1054" spans="1:8" ht="29.45" customHeight="1" x14ac:dyDescent="0.25">
      <c r="A1054" s="406" t="str">
        <f>'02 LISTA CONTROLLO E RAPPORTO'!A1053</f>
        <v/>
      </c>
      <c r="B1054" s="187">
        <v>7101.07</v>
      </c>
      <c r="C1054" s="58" t="str">
        <f>'02 LISTA CONTROLLO E RAPPORTO'!C1053</f>
        <v>Descrizione del difetto: I telefoni della chiusa non sono montati e contrassegnati correttamente.</v>
      </c>
      <c r="D1054" s="407" t="s">
        <v>0</v>
      </c>
      <c r="E1054" s="340" t="s">
        <v>2072</v>
      </c>
      <c r="F1054" s="340"/>
      <c r="G1054" s="341"/>
      <c r="H1054" s="324">
        <v>1054</v>
      </c>
    </row>
    <row r="1055" spans="1:8" ht="28.7" customHeight="1" x14ac:dyDescent="0.25">
      <c r="A1055" s="401" t="str">
        <f>'02 LISTA CONTROLLO E RAPPORTO'!A1054</f>
        <v/>
      </c>
      <c r="B1055" s="226"/>
      <c r="C1055" s="838" t="str">
        <f>'02 LISTA CONTROLLO E RAPPORTO'!C1054</f>
        <v>Secondo il manuale tecnico della stazione murale WS-88/1 e WS-88/2, oppure secondo le istruzioni di montaggio, il telefono da chiusa ST-88 va montato nei seguenti punti:</v>
      </c>
      <c r="D1055" s="839"/>
      <c r="E1055" s="839"/>
      <c r="F1055" s="839"/>
      <c r="G1055" s="840"/>
      <c r="H1055" s="324">
        <v>1055</v>
      </c>
    </row>
    <row r="1056" spans="1:8" ht="15" customHeight="1" x14ac:dyDescent="0.25">
      <c r="A1056" s="402" t="str">
        <f>'02 LISTA CONTROLLO E RAPPORTO'!A1055</f>
        <v/>
      </c>
      <c r="B1056" s="219"/>
      <c r="C1056" s="835" t="str">
        <f>'02 LISTA CONTROLLO E RAPPORTO'!C1055</f>
        <v>-        stazione murale WS-88/1 nella chiusa,</v>
      </c>
      <c r="D1056" s="836"/>
      <c r="E1056" s="836"/>
      <c r="F1056" s="836"/>
      <c r="G1056" s="837"/>
      <c r="H1056" s="324">
        <v>1056</v>
      </c>
    </row>
    <row r="1057" spans="1:8" ht="43.7" customHeight="1" x14ac:dyDescent="0.25">
      <c r="A1057" s="402" t="str">
        <f>'02 LISTA CONTROLLO E RAPPORTO'!A1056</f>
        <v/>
      </c>
      <c r="B1057" s="219"/>
      <c r="C1057" s="835"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7" s="836"/>
      <c r="E1057" s="836"/>
      <c r="F1057" s="836"/>
      <c r="G1057" s="837"/>
      <c r="H1057" s="324">
        <v>1057</v>
      </c>
    </row>
    <row r="1058" spans="1:8" ht="15" customHeight="1" x14ac:dyDescent="0.25">
      <c r="A1058" s="402" t="str">
        <f>'02 LISTA CONTROLLO E RAPPORTO'!A1057</f>
        <v/>
      </c>
      <c r="B1058" s="219"/>
      <c r="C1058" s="835" t="str">
        <f>'02 LISTA CONTROLLO E RAPPORTO'!C1057</f>
        <v>-        apparecchio da tavolo nel centro telematico/ufficio della costruzione di protezione.</v>
      </c>
      <c r="D1058" s="836"/>
      <c r="E1058" s="836"/>
      <c r="F1058" s="836"/>
      <c r="G1058" s="837"/>
      <c r="H1058" s="324">
        <v>1058</v>
      </c>
    </row>
    <row r="1059" spans="1:8" ht="43.7" customHeight="1" x14ac:dyDescent="0.25">
      <c r="A1059" s="402" t="str">
        <f>'02 LISTA CONTROLLO E RAPPORTO'!A1058</f>
        <v/>
      </c>
      <c r="B1059" s="219"/>
      <c r="C1059" s="838"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9" s="839"/>
      <c r="E1059" s="839"/>
      <c r="F1059" s="839"/>
      <c r="G1059" s="840"/>
      <c r="H1059" s="324">
        <v>1059</v>
      </c>
    </row>
    <row r="1060" spans="1:8" ht="29.45" customHeight="1" x14ac:dyDescent="0.25">
      <c r="A1060" s="402" t="str">
        <f>'02 LISTA CONTROLLO E RAPPORTO'!A1059</f>
        <v/>
      </c>
      <c r="B1060" s="219"/>
      <c r="C1060" s="838" t="str">
        <f>'02 LISTA CONTROLLO E RAPPORTO'!C1059</f>
        <v>I collegamenti necessari devono essere eseguiti nel quadro di raccordo, contrassegnati e aggiunti nello schema di funzionamento dei telefoni.</v>
      </c>
      <c r="D1060" s="839"/>
      <c r="E1060" s="839"/>
      <c r="F1060" s="839"/>
      <c r="G1060" s="840"/>
      <c r="H1060" s="324">
        <v>1060</v>
      </c>
    </row>
    <row r="1061" spans="1:8" ht="15" customHeight="1" x14ac:dyDescent="0.25">
      <c r="A1061" s="402" t="str">
        <f>'02 LISTA CONTROLLO E RAPPORTO'!A1060</f>
        <v/>
      </c>
      <c r="B1061" s="219"/>
      <c r="C1061" s="838" t="str">
        <f>'02 LISTA CONTROLLO E RAPPORTO'!C1060</f>
        <v>Marcature:</v>
      </c>
      <c r="D1061" s="839"/>
      <c r="E1061" s="839"/>
      <c r="F1061" s="839"/>
      <c r="G1061" s="840"/>
      <c r="H1061" s="324">
        <v>1061</v>
      </c>
    </row>
    <row r="1062" spans="1:8" ht="29.45" customHeight="1" x14ac:dyDescent="0.25">
      <c r="A1062" s="402" t="str">
        <f>'02 LISTA CONTROLLO E RAPPORTO'!A1061</f>
        <v/>
      </c>
      <c r="B1062" s="219"/>
      <c r="C1062" s="838" t="str">
        <f>'02 LISTA CONTROLLO E RAPPORTO'!C1061</f>
        <v>-        presa nella chiusa (occupazione dell’allacciamento, risp. numero dell’allacciamento dei fili secondo lo schema di principio / schema di funzionamento),</v>
      </c>
      <c r="D1062" s="839"/>
      <c r="E1062" s="839"/>
      <c r="F1062" s="839"/>
      <c r="G1062" s="840"/>
      <c r="H1062" s="324">
        <v>1062</v>
      </c>
    </row>
    <row r="1063" spans="1:8" ht="15" customHeight="1" x14ac:dyDescent="0.25">
      <c r="A1063" s="402" t="str">
        <f>'02 LISTA CONTROLLO E RAPPORTO'!A1062</f>
        <v/>
      </c>
      <c r="B1063" s="219"/>
      <c r="C1063" s="838" t="str">
        <f>'02 LISTA CONTROLLO E RAPPORTO'!C1062</f>
        <v>-        presa per il telefono da chiusa nel centro telematica e</v>
      </c>
      <c r="D1063" s="839"/>
      <c r="E1063" s="839"/>
      <c r="F1063" s="839"/>
      <c r="G1063" s="840"/>
      <c r="H1063" s="324">
        <v>1063</v>
      </c>
    </row>
    <row r="1064" spans="1:8" ht="15" customHeight="1" x14ac:dyDescent="0.25">
      <c r="A1064" s="403" t="str">
        <f>'02 LISTA CONTROLLO E RAPPORTO'!A1063</f>
        <v/>
      </c>
      <c r="B1064" s="222"/>
      <c r="C1064" s="838" t="str">
        <f>'02 LISTA CONTROLLO E RAPPORTO'!C1063</f>
        <v>-        allacciamenti dei collegamenti sul quadro di raccordo BL.</v>
      </c>
      <c r="D1064" s="839"/>
      <c r="E1064" s="839"/>
      <c r="F1064" s="839"/>
      <c r="G1064" s="840"/>
      <c r="H1064" s="324">
        <v>1064</v>
      </c>
    </row>
    <row r="1065" spans="1:8" ht="15" customHeight="1" x14ac:dyDescent="0.25">
      <c r="A1065" s="406" t="str">
        <f>'02 LISTA CONTROLLO E RAPPORTO'!A1064</f>
        <v/>
      </c>
      <c r="B1065" s="187">
        <v>7101.08</v>
      </c>
      <c r="C1065" s="58" t="str">
        <f>'02 LISTA CONTROLLO E RAPPORTO'!C1064</f>
        <v>Descrizione del difetto: i telefoni della chiusa non funzionano.</v>
      </c>
      <c r="D1065" s="407" t="s">
        <v>0</v>
      </c>
      <c r="E1065" s="340" t="s">
        <v>2072</v>
      </c>
      <c r="F1065" s="340"/>
      <c r="G1065" s="341"/>
      <c r="H1065" s="324">
        <v>1065</v>
      </c>
    </row>
    <row r="1066" spans="1:8" ht="15" customHeight="1" thickBot="1" x14ac:dyDescent="0.3">
      <c r="A1066" s="399" t="str">
        <f>'02 LISTA CONTROLLO E RAPPORTO'!A1065</f>
        <v/>
      </c>
      <c r="B1066" s="400"/>
      <c r="C1066" s="821" t="str">
        <f>'02 LISTA CONTROLLO E RAPPORTO'!C1065</f>
        <v>I telefoni devono essere riparati da uno specialista.</v>
      </c>
      <c r="D1066" s="822"/>
      <c r="E1066" s="822"/>
      <c r="F1066" s="822"/>
      <c r="G1066" s="823"/>
      <c r="H1066" s="324">
        <v>1066</v>
      </c>
    </row>
    <row r="1067" spans="1:8" ht="15" customHeight="1" thickBot="1" x14ac:dyDescent="0.3">
      <c r="A1067" s="389" t="str">
        <f>'02 LISTA CONTROLLO E RAPPORTO'!A1066</f>
        <v/>
      </c>
      <c r="B1067" s="390">
        <v>7200</v>
      </c>
      <c r="C1067" s="408" t="str">
        <f>'02 LISTA CONTROLLO E RAPPORTO'!C1066</f>
        <v>Radiocomunicazione 200 MHz</v>
      </c>
      <c r="D1067" s="409"/>
      <c r="E1067" s="410"/>
      <c r="F1067" s="410"/>
      <c r="G1067" s="411"/>
      <c r="H1067" s="324">
        <v>1067</v>
      </c>
    </row>
    <row r="1068" spans="1:8" ht="43.7" customHeight="1" thickBot="1" x14ac:dyDescent="0.3">
      <c r="A1068" s="395" t="str">
        <f>'02 LISTA CONTROLLO E RAPPORTO'!A1067</f>
        <v/>
      </c>
      <c r="B1068" s="203">
        <v>7201</v>
      </c>
      <c r="C1068" s="144" t="str">
        <f>'02 LISTA CONTROLLO E RAPPORTO'!C1067</f>
        <v>Documenti, materiale, collegamenti - da verificare nei rifugi dove è prescritta la radiocomunicazione 200 MHz (rifugi a partire da 400 posti protetti) o dove è presente.</v>
      </c>
      <c r="D1068" s="443"/>
      <c r="E1068" s="826"/>
      <c r="F1068" s="827"/>
      <c r="G1068" s="828"/>
      <c r="H1068" s="324">
        <v>1068</v>
      </c>
    </row>
    <row r="1069" spans="1:8" ht="43.7" customHeight="1" x14ac:dyDescent="0.25">
      <c r="A1069" s="404" t="str">
        <f>'02 LISTA CONTROLLO E RAPPORTO'!A1068</f>
        <v/>
      </c>
      <c r="B1069" s="186">
        <v>7201.01</v>
      </c>
      <c r="C1069" s="66" t="str">
        <f>'02 LISTA CONTROLLO E RAPPORTO'!C1068</f>
        <v>Descrizione del difetto: lo schema di funzionamento aggiornato non è affisso alla parete del centro telematico/ufficio del rifugio o del posto radio.</v>
      </c>
      <c r="D1069" s="405" t="s">
        <v>0</v>
      </c>
      <c r="E1069" s="340" t="s">
        <v>2072</v>
      </c>
      <c r="F1069" s="340"/>
      <c r="G1069" s="341"/>
      <c r="H1069" s="324">
        <v>1069</v>
      </c>
    </row>
    <row r="1070" spans="1:8" ht="29.45" customHeight="1" x14ac:dyDescent="0.25">
      <c r="A1070" s="399" t="str">
        <f>'02 LISTA CONTROLLO E RAPPORTO'!A1069</f>
        <v/>
      </c>
      <c r="B1070" s="400"/>
      <c r="C1070" s="829" t="str">
        <f>'02 LISTA CONTROLLO E RAPPORTO'!C1069</f>
        <v>Questo schema dev’essere realizzato e affisso in modo ben visibile nel centro telematica/ufficio del rifugio oppure vicino alle postazioni radio.</v>
      </c>
      <c r="D1070" s="830"/>
      <c r="E1070" s="830"/>
      <c r="F1070" s="830"/>
      <c r="G1070" s="831"/>
      <c r="H1070" s="324">
        <v>1070</v>
      </c>
    </row>
    <row r="1071" spans="1:8" ht="29.45" customHeight="1" x14ac:dyDescent="0.25">
      <c r="A1071" s="406" t="str">
        <f>'02 LISTA CONTROLLO E RAPPORTO'!A1070</f>
        <v/>
      </c>
      <c r="B1071" s="187">
        <v>7201.02</v>
      </c>
      <c r="C1071" s="58" t="str">
        <f>'02 LISTA CONTROLLO E RAPPORTO'!C1070</f>
        <v>Descrizione del difetto: non è presente un supporto d’antenna nella zona d’entrata o della rampa, presso l’uscita di soccorso o sul tetto.</v>
      </c>
      <c r="D1071" s="407" t="s">
        <v>0</v>
      </c>
      <c r="E1071" s="340" t="s">
        <v>2072</v>
      </c>
      <c r="F1071" s="340"/>
      <c r="G1071" s="341"/>
      <c r="H1071" s="324">
        <v>1071</v>
      </c>
    </row>
    <row r="1072" spans="1:8" x14ac:dyDescent="0.25">
      <c r="A1072" s="401" t="str">
        <f>'02 LISTA CONTROLLO E RAPPORTO'!A1071</f>
        <v/>
      </c>
      <c r="B1072" s="226"/>
      <c r="C1072" s="838" t="str">
        <f>'02 LISTA CONTROLLO E RAPPORTO'!C1071</f>
        <v>Per l’antenna esterna «SEA 80 S» si deve montare un supporto d’antenna nei seguenti punti:</v>
      </c>
      <c r="D1072" s="839"/>
      <c r="E1072" s="839"/>
      <c r="F1072" s="839"/>
      <c r="G1072" s="840"/>
      <c r="H1072" s="324">
        <v>1072</v>
      </c>
    </row>
    <row r="1073" spans="1:8" ht="15" customHeight="1" x14ac:dyDescent="0.25">
      <c r="A1073" s="402" t="str">
        <f>'02 LISTA CONTROLLO E RAPPORTO'!A1072</f>
        <v/>
      </c>
      <c r="B1073" s="219"/>
      <c r="C1073" s="835" t="str">
        <f>'02 LISTA CONTROLLO E RAPPORTO'!C1072</f>
        <v>-        entrata,</v>
      </c>
      <c r="D1073" s="836"/>
      <c r="E1073" s="836"/>
      <c r="F1073" s="836"/>
      <c r="G1073" s="837"/>
      <c r="H1073" s="324">
        <v>1073</v>
      </c>
    </row>
    <row r="1074" spans="1:8" ht="15" customHeight="1" x14ac:dyDescent="0.25">
      <c r="A1074" s="402" t="str">
        <f>'02 LISTA CONTROLLO E RAPPORTO'!A1073</f>
        <v/>
      </c>
      <c r="B1074" s="219"/>
      <c r="C1074" s="835" t="str">
        <f>'02 LISTA CONTROLLO E RAPPORTO'!C1073</f>
        <v>-        rampa,</v>
      </c>
      <c r="D1074" s="836"/>
      <c r="E1074" s="836"/>
      <c r="F1074" s="836"/>
      <c r="G1074" s="837"/>
      <c r="H1074" s="324">
        <v>1074</v>
      </c>
    </row>
    <row r="1075" spans="1:8" ht="15" customHeight="1" x14ac:dyDescent="0.25">
      <c r="A1075" s="402" t="str">
        <f>'02 LISTA CONTROLLO E RAPPORTO'!A1074</f>
        <v/>
      </c>
      <c r="B1075" s="219"/>
      <c r="C1075" s="835" t="str">
        <f>'02 LISTA CONTROLLO E RAPPORTO'!C1074</f>
        <v>-        uscita di soccorso (presa e scarico ventilazione) e</v>
      </c>
      <c r="D1075" s="836"/>
      <c r="E1075" s="836"/>
      <c r="F1075" s="836"/>
      <c r="G1075" s="837"/>
      <c r="H1075" s="324">
        <v>1075</v>
      </c>
    </row>
    <row r="1076" spans="1:8" ht="15" customHeight="1" x14ac:dyDescent="0.25">
      <c r="A1076" s="403" t="str">
        <f>'02 LISTA CONTROLLO E RAPPORTO'!A1075</f>
        <v/>
      </c>
      <c r="B1076" s="222"/>
      <c r="C1076" s="835" t="str">
        <f>'02 LISTA CONTROLLO E RAPPORTO'!C1075</f>
        <v>-        tetto.</v>
      </c>
      <c r="D1076" s="836"/>
      <c r="E1076" s="836"/>
      <c r="F1076" s="836"/>
      <c r="G1076" s="837"/>
      <c r="H1076" s="324">
        <v>1076</v>
      </c>
    </row>
    <row r="1077" spans="1:8" ht="29.45" customHeight="1" x14ac:dyDescent="0.25">
      <c r="A1077" s="406" t="str">
        <f>'02 LISTA CONTROLLO E RAPPORTO'!A1076</f>
        <v/>
      </c>
      <c r="B1077" s="187">
        <v>7201.03</v>
      </c>
      <c r="C1077" s="58" t="str">
        <f>'02 LISTA CONTROLLO E RAPPORTO'!C1076</f>
        <v>Descrizione del difetto: nel locale telematica manca l’antenna esterna SEA-80 S con il relativo cavo di collegamento.</v>
      </c>
      <c r="D1077" s="407" t="s">
        <v>0</v>
      </c>
      <c r="E1077" s="340" t="s">
        <v>2072</v>
      </c>
      <c r="F1077" s="340"/>
      <c r="G1077" s="341"/>
      <c r="H1077" s="324">
        <v>1077</v>
      </c>
    </row>
    <row r="1078" spans="1:8" x14ac:dyDescent="0.25">
      <c r="A1078" s="399" t="str">
        <f>'02 LISTA CONTROLLO E RAPPORTO'!A1077</f>
        <v/>
      </c>
      <c r="B1078" s="400"/>
      <c r="C1078" s="829" t="str">
        <f>'02 LISTA CONTROLLO E RAPPORTO'!C1077</f>
        <v>Si deve procurare un’antenna corrispondente con i rispettivi cavi di collegamento.</v>
      </c>
      <c r="D1078" s="830"/>
      <c r="E1078" s="830"/>
      <c r="F1078" s="830"/>
      <c r="G1078" s="831"/>
      <c r="H1078" s="324">
        <v>1078</v>
      </c>
    </row>
    <row r="1079" spans="1:8" ht="29.45" customHeight="1" x14ac:dyDescent="0.25">
      <c r="A1079" s="406" t="str">
        <f>'02 LISTA CONTROLLO E RAPPORTO'!A1078</f>
        <v/>
      </c>
      <c r="B1079" s="187">
        <v>7201.04</v>
      </c>
      <c r="C1079" s="58" t="str">
        <f>'02 LISTA CONTROLLO E RAPPORTO'!C1078</f>
        <v>Descrizione del difetto: mancano i cavi patch per il collegamento radio presso il posto radio 200 MHz.</v>
      </c>
      <c r="D1079" s="407" t="s">
        <v>0</v>
      </c>
      <c r="E1079" s="340" t="s">
        <v>2072</v>
      </c>
      <c r="F1079" s="340"/>
      <c r="G1079" s="341"/>
      <c r="H1079" s="324">
        <v>1079</v>
      </c>
    </row>
    <row r="1080" spans="1:8" ht="15" customHeight="1" x14ac:dyDescent="0.25">
      <c r="A1080" s="399" t="str">
        <f>'02 LISTA CONTROLLO E RAPPORTO'!A1079</f>
        <v/>
      </c>
      <c r="B1080" s="400"/>
      <c r="C1080" s="829" t="str">
        <f>'02 LISTA CONTROLLO E RAPPORTO'!C1079</f>
        <v>I cavi devono essere procurati e contrassegnati secondo lo scopo previsto.</v>
      </c>
      <c r="D1080" s="830"/>
      <c r="E1080" s="830"/>
      <c r="F1080" s="830"/>
      <c r="G1080" s="831"/>
      <c r="H1080" s="324">
        <v>1080</v>
      </c>
    </row>
    <row r="1081" spans="1:8" ht="29.45" customHeight="1" x14ac:dyDescent="0.25">
      <c r="A1081" s="406" t="str">
        <f>'02 LISTA CONTROLLO E RAPPORTO'!A1080</f>
        <v/>
      </c>
      <c r="B1081" s="187">
        <v>7201.05</v>
      </c>
      <c r="C1081" s="58" t="str">
        <f>'02 LISTA CONTROLLO E RAPPORTO'!C1080</f>
        <v>Descrizione del difetto: nella costruzione di protezione non è presente un collegamento radio.</v>
      </c>
      <c r="D1081" s="407" t="s">
        <v>0</v>
      </c>
      <c r="E1081" s="340" t="s">
        <v>2072</v>
      </c>
      <c r="F1081" s="340"/>
      <c r="G1081" s="341"/>
      <c r="H1081" s="324">
        <v>1081</v>
      </c>
    </row>
    <row r="1082" spans="1:8" ht="15.75" thickBot="1" x14ac:dyDescent="0.3">
      <c r="A1082" s="399" t="str">
        <f>'02 LISTA CONTROLLO E RAPPORTO'!A1081</f>
        <v/>
      </c>
      <c r="B1082" s="400"/>
      <c r="C1082" s="821" t="str">
        <f>'02 LISTA CONTROLLO E RAPPORTO'!C1081</f>
        <v>Si deve incaricare uno specialista di installare un collegamento radio nella costruzione di protezione.</v>
      </c>
      <c r="D1082" s="822"/>
      <c r="E1082" s="822"/>
      <c r="F1082" s="822"/>
      <c r="G1082" s="823"/>
      <c r="H1082" s="324">
        <v>1082</v>
      </c>
    </row>
    <row r="1083" spans="1:8" ht="15" customHeight="1" thickBot="1" x14ac:dyDescent="0.3">
      <c r="A1083" s="389" t="str">
        <f>'02 LISTA CONTROLLO E RAPPORTO'!A1082</f>
        <v/>
      </c>
      <c r="B1083" s="390">
        <v>7300</v>
      </c>
      <c r="C1083" s="408" t="str">
        <f>'02 LISTA CONTROLLO E RAPPORTO'!C1082</f>
        <v>Radiocomunicazione 2500 MHz / Polycom / Telematica</v>
      </c>
      <c r="D1083" s="409"/>
      <c r="E1083" s="410"/>
      <c r="F1083" s="410"/>
      <c r="G1083" s="411"/>
      <c r="H1083" s="324">
        <v>1083</v>
      </c>
    </row>
    <row r="1084" spans="1:8" ht="15" customHeight="1" thickBot="1" x14ac:dyDescent="0.3">
      <c r="A1084" s="395" t="str">
        <f>'02 LISTA CONTROLLO E RAPPORTO'!A1083</f>
        <v/>
      </c>
      <c r="B1084" s="203">
        <v>7301</v>
      </c>
      <c r="C1084" s="144" t="str">
        <f>'02 LISTA CONTROLLO E RAPPORTO'!C1083</f>
        <v>Documenti d’esercizio</v>
      </c>
      <c r="D1084" s="396"/>
      <c r="E1084" s="826"/>
      <c r="F1084" s="827"/>
      <c r="G1084" s="828"/>
      <c r="H1084" s="324">
        <v>1084</v>
      </c>
    </row>
    <row r="1085" spans="1:8" ht="29.45" customHeight="1" x14ac:dyDescent="0.25">
      <c r="A1085" s="397" t="str">
        <f>'02 LISTA CONTROLLO E RAPPORTO'!A1084</f>
        <v/>
      </c>
      <c r="B1085" s="189">
        <v>7301.01</v>
      </c>
      <c r="C1085" s="68" t="str">
        <f>'02 LISTA CONTROLLO E RAPPORTO'!C1084</f>
        <v>Descrizione del difetto: non sono disponibili liste di controllo per la messa in funzione delle installazioni di trasmissione e telematiche.</v>
      </c>
      <c r="D1085" s="398" t="s">
        <v>2073</v>
      </c>
      <c r="E1085" s="346" t="s">
        <v>2072</v>
      </c>
      <c r="F1085" s="346"/>
      <c r="G1085" s="347"/>
      <c r="H1085" s="324">
        <v>1085</v>
      </c>
    </row>
    <row r="1086" spans="1:8" ht="27.6" customHeight="1" x14ac:dyDescent="0.25">
      <c r="A1086" s="399" t="str">
        <f>'02 LISTA CONTROLLO E RAPPORTO'!A1085</f>
        <v/>
      </c>
      <c r="B1086" s="400"/>
      <c r="C1086" s="829" t="str">
        <f>'02 LISTA CONTROLLO E RAPPORTO'!C1085</f>
        <v>Per garantire la prontezza d’esercizio degli impianti e delle installazioni di trasmissione e telematiche, deve essere presente una semplice lista di controllo per la loro messa in funzione.</v>
      </c>
      <c r="D1086" s="830"/>
      <c r="E1086" s="830"/>
      <c r="F1086" s="830"/>
      <c r="G1086" s="831"/>
      <c r="H1086" s="324">
        <v>1086</v>
      </c>
    </row>
    <row r="1087" spans="1:8" ht="29.45" customHeight="1" x14ac:dyDescent="0.25">
      <c r="A1087" s="439" t="str">
        <f>'02 LISTA CONTROLLO E RAPPORTO'!A1086</f>
        <v/>
      </c>
      <c r="B1087" s="61">
        <v>7301.02</v>
      </c>
      <c r="C1087" s="12" t="str">
        <f>'02 LISTA CONTROLLO E RAPPORTO'!C1086</f>
        <v>Descrizione del difetto: la messa in funzione delle installazioni di trasmissione e telematiche non viene addestrata con regolarità.</v>
      </c>
      <c r="D1087" s="440" t="s">
        <v>2073</v>
      </c>
      <c r="E1087" s="346" t="s">
        <v>2072</v>
      </c>
      <c r="F1087" s="346"/>
      <c r="G1087" s="347"/>
      <c r="H1087" s="324">
        <v>1087</v>
      </c>
    </row>
    <row r="1088" spans="1:8" ht="58.35" customHeight="1" x14ac:dyDescent="0.25">
      <c r="A1088" s="399" t="str">
        <f>'02 LISTA CONTROLLO E RAPPORTO'!A1087</f>
        <v/>
      </c>
      <c r="B1088" s="400"/>
      <c r="C1088" s="829"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8" s="830"/>
      <c r="E1088" s="830"/>
      <c r="F1088" s="830"/>
      <c r="G1088" s="831"/>
      <c r="H1088" s="324">
        <v>1088</v>
      </c>
    </row>
    <row r="1089" spans="1:8" ht="29.45" customHeight="1" x14ac:dyDescent="0.25">
      <c r="A1089" s="439" t="str">
        <f>'02 LISTA CONTROLLO E RAPPORTO'!A1088</f>
        <v/>
      </c>
      <c r="B1089" s="61">
        <v>7301.03</v>
      </c>
      <c r="C1089" s="12" t="str">
        <f>'02 LISTA CONTROLLO E RAPPORTO'!C1088</f>
        <v>Descrizione del difetto: non è garantito che l’uso dei locali telematica sia impedito alle persone non autorizzate.</v>
      </c>
      <c r="D1089" s="440" t="s">
        <v>2073</v>
      </c>
      <c r="E1089" s="346" t="s">
        <v>2072</v>
      </c>
      <c r="F1089" s="346"/>
      <c r="G1089" s="347"/>
      <c r="H1089" s="324">
        <v>1089</v>
      </c>
    </row>
    <row r="1090" spans="1:8" ht="27" customHeight="1" thickBot="1" x14ac:dyDescent="0.3">
      <c r="A1090" s="399" t="str">
        <f>'02 LISTA CONTROLLO E RAPPORTO'!A1089</f>
        <v/>
      </c>
      <c r="B1090" s="400"/>
      <c r="C1090" s="821" t="str">
        <f>'02 LISTA CONTROLLO E RAPPORTO'!C1089</f>
        <v>Tramite un piano di chiusura ci si deve assicurare che le persone non autorizzate non possano accedere al centro telematico e di trasmissione.</v>
      </c>
      <c r="D1090" s="822"/>
      <c r="E1090" s="822"/>
      <c r="F1090" s="822"/>
      <c r="G1090" s="823"/>
      <c r="H1090" s="324">
        <v>1090</v>
      </c>
    </row>
    <row r="1091" spans="1:8" ht="15" customHeight="1" thickBot="1" x14ac:dyDescent="0.3">
      <c r="A1091" s="395" t="str">
        <f>'02 LISTA CONTROLLO E RAPPORTO'!A1090</f>
        <v/>
      </c>
      <c r="B1091" s="203">
        <v>7302</v>
      </c>
      <c r="C1091" s="144" t="str">
        <f>'02 LISTA CONTROLLO E RAPPORTO'!C1090</f>
        <v>Radiocomunicazione 2500 MHz</v>
      </c>
      <c r="D1091" s="396"/>
      <c r="E1091" s="826"/>
      <c r="F1091" s="827"/>
      <c r="G1091" s="828"/>
      <c r="H1091" s="324">
        <v>1091</v>
      </c>
    </row>
    <row r="1092" spans="1:8" ht="29.45" customHeight="1" x14ac:dyDescent="0.25">
      <c r="A1092" s="404" t="str">
        <f>'02 LISTA CONTROLLO E RAPPORTO'!A1091</f>
        <v/>
      </c>
      <c r="B1092" s="186">
        <v>7302.01</v>
      </c>
      <c r="C1092" s="66" t="str">
        <f>'02 LISTA CONTROLLO E RAPPORTO'!C1091</f>
        <v>Descrizione del difetto: lo schema di funzionamento aggiornato della radiocomunicazione 2500 MHz non è affisso alla parete del posto radio.</v>
      </c>
      <c r="D1092" s="405" t="s">
        <v>0</v>
      </c>
      <c r="E1092" s="340" t="s">
        <v>2072</v>
      </c>
      <c r="F1092" s="340"/>
      <c r="G1092" s="341"/>
      <c r="H1092" s="324">
        <v>1092</v>
      </c>
    </row>
    <row r="1093" spans="1:8" x14ac:dyDescent="0.25">
      <c r="A1093" s="399" t="str">
        <f>'02 LISTA CONTROLLO E RAPPORTO'!A1092</f>
        <v/>
      </c>
      <c r="B1093" s="400"/>
      <c r="C1093" s="829" t="str">
        <f>'02 LISTA CONTROLLO E RAPPORTO'!C1092</f>
        <v>Questo schema dev’essere realizzato e affisso in modo ben visibile vicino alle postazioni radio.</v>
      </c>
      <c r="D1093" s="830"/>
      <c r="E1093" s="830"/>
      <c r="F1093" s="830"/>
      <c r="G1093" s="831"/>
      <c r="H1093" s="324">
        <v>1093</v>
      </c>
    </row>
    <row r="1094" spans="1:8" ht="29.45" customHeight="1" x14ac:dyDescent="0.25">
      <c r="A1094" s="439" t="str">
        <f>'02 LISTA CONTROLLO E RAPPORTO'!A1093</f>
        <v/>
      </c>
      <c r="B1094" s="61">
        <v>7302.02</v>
      </c>
      <c r="C1094" s="12" t="str">
        <f>'02 LISTA CONTROLLO E RAPPORTO'!C1093</f>
        <v>Descrizione del difetto: nel locale telematica mancano le antenne esterne SEA-400 S e i relativi cavi di collegamento.</v>
      </c>
      <c r="D1094" s="440" t="s">
        <v>2073</v>
      </c>
      <c r="E1094" s="346" t="s">
        <v>2072</v>
      </c>
      <c r="F1094" s="346"/>
      <c r="G1094" s="347"/>
      <c r="H1094" s="324">
        <v>1094</v>
      </c>
    </row>
    <row r="1095" spans="1:8" x14ac:dyDescent="0.25">
      <c r="A1095" s="399" t="str">
        <f>'02 LISTA CONTROLLO E RAPPORTO'!A1094</f>
        <v/>
      </c>
      <c r="B1095" s="400"/>
      <c r="C1095" s="829" t="str">
        <f>'02 LISTA CONTROLLO E RAPPORTO'!C1094</f>
        <v>L’antenna esterna SEA-400 S fissa con i rispettivi cavi di collegamento deve imperativamente essere presente nel locale telematica.</v>
      </c>
      <c r="D1095" s="830"/>
      <c r="E1095" s="830"/>
      <c r="F1095" s="830"/>
      <c r="G1095" s="831"/>
      <c r="H1095" s="324">
        <v>1095</v>
      </c>
    </row>
    <row r="1096" spans="1:8" ht="43.7" customHeight="1" x14ac:dyDescent="0.25">
      <c r="A1096" s="439" t="str">
        <f>'02 LISTA CONTROLLO E RAPPORTO'!A1095</f>
        <v/>
      </c>
      <c r="B1096" s="61">
        <v>7302.03</v>
      </c>
      <c r="C1096" s="12" t="str">
        <f>'02 LISTA CONTROLLO E RAPPORTO'!C1095</f>
        <v>Descrizione del difetto: nel locale telematica mancano le antenne esterne SEA-400 T (in borsa di tela) con i relativi cavi di collegamento.</v>
      </c>
      <c r="D1096" s="440" t="s">
        <v>2073</v>
      </c>
      <c r="E1096" s="346" t="s">
        <v>2072</v>
      </c>
      <c r="F1096" s="346"/>
      <c r="G1096" s="347"/>
      <c r="H1096" s="324">
        <v>1096</v>
      </c>
    </row>
    <row r="1097" spans="1:8" ht="33" customHeight="1" x14ac:dyDescent="0.25">
      <c r="A1097" s="399" t="str">
        <f>'02 LISTA CONTROLLO E RAPPORTO'!A1096</f>
        <v/>
      </c>
      <c r="B1097" s="400"/>
      <c r="C1097" s="829" t="str">
        <f>'02 LISTA CONTROLLO E RAPPORTO'!C1096</f>
        <v>L’antenna esterna SEA-400 T fissa con i rispettivi cavi di collegamento deve imperativamente essere presente nel locale telematica.</v>
      </c>
      <c r="D1097" s="830"/>
      <c r="E1097" s="830"/>
      <c r="F1097" s="830"/>
      <c r="G1097" s="831"/>
      <c r="H1097" s="324">
        <v>1097</v>
      </c>
    </row>
    <row r="1098" spans="1:8" ht="29.45" customHeight="1" x14ac:dyDescent="0.25">
      <c r="A1098" s="439" t="str">
        <f>'02 LISTA CONTROLLO E RAPPORTO'!A1097</f>
        <v/>
      </c>
      <c r="B1098" s="61">
        <v>7302.04</v>
      </c>
      <c r="C1098" s="12" t="str">
        <f>'02 LISTA CONTROLLO E RAPPORTO'!C1097</f>
        <v>Descrizione del difetto: presso il posto radio 2500 MHz mancano i cavi patch per il collegamento di radiocomunicazione.</v>
      </c>
      <c r="D1098" s="440" t="s">
        <v>2073</v>
      </c>
      <c r="E1098" s="346" t="s">
        <v>2072</v>
      </c>
      <c r="F1098" s="346"/>
      <c r="G1098" s="347"/>
      <c r="H1098" s="324">
        <v>1098</v>
      </c>
    </row>
    <row r="1099" spans="1:8" ht="15" customHeight="1" thickBot="1" x14ac:dyDescent="0.3">
      <c r="A1099" s="399" t="str">
        <f>'02 LISTA CONTROLLO E RAPPORTO'!A1098</f>
        <v/>
      </c>
      <c r="B1099" s="400"/>
      <c r="C1099" s="821" t="str">
        <f>'02 LISTA CONTROLLO E RAPPORTO'!C1098</f>
        <v>I cavi devono essere procurati e contrassegnati secondo lo scopo previsto.</v>
      </c>
      <c r="D1099" s="822"/>
      <c r="E1099" s="822"/>
      <c r="F1099" s="822"/>
      <c r="G1099" s="823"/>
      <c r="H1099" s="324">
        <v>1099</v>
      </c>
    </row>
    <row r="1100" spans="1:8" ht="15" customHeight="1" thickBot="1" x14ac:dyDescent="0.3">
      <c r="A1100" s="395" t="str">
        <f>'02 LISTA CONTROLLO E RAPPORTO'!A1099</f>
        <v/>
      </c>
      <c r="B1100" s="203">
        <v>7303</v>
      </c>
      <c r="C1100" s="144" t="str">
        <f>'02 LISTA CONTROLLO E RAPPORTO'!C1099</f>
        <v>Polycom / GSM</v>
      </c>
      <c r="D1100" s="396"/>
      <c r="E1100" s="826"/>
      <c r="F1100" s="827"/>
      <c r="G1100" s="828"/>
      <c r="H1100" s="324">
        <v>1100</v>
      </c>
    </row>
    <row r="1101" spans="1:8" ht="29.45" customHeight="1" x14ac:dyDescent="0.25">
      <c r="A1101" s="404" t="str">
        <f>'02 LISTA CONTROLLO E RAPPORTO'!A1100</f>
        <v/>
      </c>
      <c r="B1101" s="186">
        <v>7303.01</v>
      </c>
      <c r="C1101" s="66" t="str">
        <f>'02 LISTA CONTROLLO E RAPPORTO'!C1100</f>
        <v>Descrizione del difetto: manca una documentazione della copertura radio.</v>
      </c>
      <c r="D1101" s="405" t="s">
        <v>0</v>
      </c>
      <c r="E1101" s="340" t="s">
        <v>2072</v>
      </c>
      <c r="F1101" s="340"/>
      <c r="G1101" s="341"/>
      <c r="H1101" s="324">
        <v>1101</v>
      </c>
    </row>
    <row r="1102" spans="1:8" x14ac:dyDescent="0.25">
      <c r="A1102" s="399" t="str">
        <f>'02 LISTA CONTROLLO E RAPPORTO'!A1101</f>
        <v/>
      </c>
      <c r="B1102" s="400"/>
      <c r="C1102" s="829" t="str">
        <f>'02 LISTA CONTROLLO E RAPPORTO'!C1101</f>
        <v>Questa documentazione deve essere procurata presso lo specialista della pianificazione o della realizzazione di Polycom/GSM.</v>
      </c>
      <c r="D1102" s="830"/>
      <c r="E1102" s="830"/>
      <c r="F1102" s="830"/>
      <c r="G1102" s="831"/>
      <c r="H1102" s="324">
        <v>1102</v>
      </c>
    </row>
    <row r="1103" spans="1:8" ht="29.45" customHeight="1" x14ac:dyDescent="0.25">
      <c r="A1103" s="406" t="str">
        <f>'02 LISTA CONTROLLO E RAPPORTO'!A1102</f>
        <v/>
      </c>
      <c r="B1103" s="187">
        <v>7303.02</v>
      </c>
      <c r="C1103" s="58" t="str">
        <f>'02 LISTA CONTROLLO E RAPPORTO'!C1102</f>
        <v>Descrizione del difetto: lo schema di principio POLYCOM aggiornato non è affisso alla parete presso il ripetitore o manca.</v>
      </c>
      <c r="D1103" s="407" t="s">
        <v>0</v>
      </c>
      <c r="E1103" s="340" t="s">
        <v>2072</v>
      </c>
      <c r="F1103" s="340"/>
      <c r="G1103" s="341"/>
      <c r="H1103" s="324">
        <v>1103</v>
      </c>
    </row>
    <row r="1104" spans="1:8" ht="29.45" customHeight="1" x14ac:dyDescent="0.25">
      <c r="A1104" s="399" t="str">
        <f>'02 LISTA CONTROLLO E RAPPORTO'!A1103</f>
        <v/>
      </c>
      <c r="B1104" s="400"/>
      <c r="C1104" s="829" t="str">
        <f>'02 LISTA CONTROLLO E RAPPORTO'!C1103</f>
        <v>Questo schema dev’essere realizzato e affisso in modo ben visibile alla parete vicino al ripetitore.</v>
      </c>
      <c r="D1104" s="830"/>
      <c r="E1104" s="830"/>
      <c r="F1104" s="830"/>
      <c r="G1104" s="831"/>
      <c r="H1104" s="324">
        <v>1104</v>
      </c>
    </row>
    <row r="1105" spans="1:8" ht="29.45" customHeight="1" x14ac:dyDescent="0.25">
      <c r="A1105" s="406" t="str">
        <f>'02 LISTA CONTROLLO E RAPPORTO'!A1104</f>
        <v/>
      </c>
      <c r="B1105" s="187">
        <v>7303.03</v>
      </c>
      <c r="C1105" s="58" t="str">
        <f>'02 LISTA CONTROLLO E RAPPORTO'!C1104</f>
        <v>Descrizione del difetto: lo schema di principio GSM aggiornato non è affisso alla parete presso il ripetitore o manca.</v>
      </c>
      <c r="D1105" s="407" t="s">
        <v>0</v>
      </c>
      <c r="E1105" s="340" t="s">
        <v>2072</v>
      </c>
      <c r="F1105" s="340"/>
      <c r="G1105" s="341"/>
      <c r="H1105" s="324">
        <v>1105</v>
      </c>
    </row>
    <row r="1106" spans="1:8" ht="29.45" customHeight="1" x14ac:dyDescent="0.25">
      <c r="A1106" s="399" t="str">
        <f>'02 LISTA CONTROLLO E RAPPORTO'!A1105</f>
        <v/>
      </c>
      <c r="B1106" s="400"/>
      <c r="C1106" s="829" t="str">
        <f>'02 LISTA CONTROLLO E RAPPORTO'!C1105</f>
        <v>Questo schema dev’essere realizzato e affisso in modo ben visibile alla parete vicino al ripetitore.</v>
      </c>
      <c r="D1106" s="830"/>
      <c r="E1106" s="830"/>
      <c r="F1106" s="830"/>
      <c r="G1106" s="831"/>
      <c r="H1106" s="324">
        <v>1106</v>
      </c>
    </row>
    <row r="1107" spans="1:8" ht="29.45" customHeight="1" x14ac:dyDescent="0.25">
      <c r="A1107" s="439" t="str">
        <f>'02 LISTA CONTROLLO E RAPPORTO'!A1106</f>
        <v/>
      </c>
      <c r="B1107" s="61">
        <v>7303.04</v>
      </c>
      <c r="C1107" s="12" t="str">
        <f>'02 LISTA CONTROLLO E RAPPORTO'!C1106</f>
        <v>Descrizione del difetto: nella costruzione di protezione non c’è ricezione POLYCOM.</v>
      </c>
      <c r="D1107" s="440" t="s">
        <v>2073</v>
      </c>
      <c r="E1107" s="346" t="s">
        <v>2072</v>
      </c>
      <c r="F1107" s="346"/>
      <c r="G1107" s="347"/>
      <c r="H1107" s="324">
        <v>1107</v>
      </c>
    </row>
    <row r="1108" spans="1:8" ht="15" customHeight="1" x14ac:dyDescent="0.25">
      <c r="A1108" s="399" t="str">
        <f>'02 LISTA CONTROLLO E RAPPORTO'!A1107</f>
        <v/>
      </c>
      <c r="B1108" s="400"/>
      <c r="C1108" s="829" t="str">
        <f>'02 LISTA CONTROLLO E RAPPORTO'!C1107</f>
        <v>Si deve incaricare uno specialista di eliminare il difetto.</v>
      </c>
      <c r="D1108" s="830"/>
      <c r="E1108" s="830"/>
      <c r="F1108" s="830"/>
      <c r="G1108" s="831"/>
      <c r="H1108" s="324">
        <v>1108</v>
      </c>
    </row>
    <row r="1109" spans="1:8" ht="29.45" customHeight="1" x14ac:dyDescent="0.25">
      <c r="A1109" s="439" t="str">
        <f>'02 LISTA CONTROLLO E RAPPORTO'!A1108</f>
        <v/>
      </c>
      <c r="B1109" s="61">
        <v>7303.05</v>
      </c>
      <c r="C1109" s="12" t="str">
        <f>'02 LISTA CONTROLLO E RAPPORTO'!C1108</f>
        <v>Descrizione del difetto: non è possibile stabilire un collegamento in modalità «direct mode».</v>
      </c>
      <c r="D1109" s="440" t="s">
        <v>2073</v>
      </c>
      <c r="E1109" s="346" t="s">
        <v>2072</v>
      </c>
      <c r="F1109" s="346"/>
      <c r="G1109" s="347"/>
      <c r="H1109" s="324">
        <v>1109</v>
      </c>
    </row>
    <row r="1110" spans="1:8" x14ac:dyDescent="0.25">
      <c r="A1110" s="399" t="str">
        <f>'02 LISTA CONTROLLO E RAPPORTO'!A1109</f>
        <v/>
      </c>
      <c r="B1110" s="400"/>
      <c r="C1110" s="829" t="str">
        <f>'02 LISTA CONTROLLO E RAPPORTO'!C1109</f>
        <v>Il collegamento in modalità «direct mode» deve essere controllato e (ri)stabilito da uno specialista.</v>
      </c>
      <c r="D1110" s="830"/>
      <c r="E1110" s="830"/>
      <c r="F1110" s="830"/>
      <c r="G1110" s="831"/>
      <c r="H1110" s="324">
        <v>1110</v>
      </c>
    </row>
    <row r="1111" spans="1:8" ht="29.45" customHeight="1" x14ac:dyDescent="0.25">
      <c r="A1111" s="439" t="str">
        <f>'02 LISTA CONTROLLO E RAPPORTO'!A1110</f>
        <v/>
      </c>
      <c r="B1111" s="61">
        <v>7303.06</v>
      </c>
      <c r="C1111" s="12" t="str">
        <f>'02 LISTA CONTROLLO E RAPPORTO'!C1110</f>
        <v>Descrizione del difetto: non è possibile stabilire un collegamento con la centrale operativa della Polizia cantonale.</v>
      </c>
      <c r="D1111" s="440" t="s">
        <v>2073</v>
      </c>
      <c r="E1111" s="346" t="s">
        <v>2072</v>
      </c>
      <c r="F1111" s="346"/>
      <c r="G1111" s="347"/>
      <c r="H1111" s="324">
        <v>1111</v>
      </c>
    </row>
    <row r="1112" spans="1:8" ht="15.75" thickBot="1" x14ac:dyDescent="0.3">
      <c r="A1112" s="399" t="str">
        <f>'02 LISTA CONTROLLO E RAPPORTO'!A1111</f>
        <v/>
      </c>
      <c r="B1112" s="400"/>
      <c r="C1112" s="821" t="str">
        <f>'02 LISTA CONTROLLO E RAPPORTO'!C1111</f>
        <v>Il collegamento deve essere controllato e (ri)stabilito da uno specialista.</v>
      </c>
      <c r="D1112" s="822"/>
      <c r="E1112" s="822"/>
      <c r="F1112" s="822"/>
      <c r="G1112" s="823"/>
      <c r="H1112" s="324">
        <v>1112</v>
      </c>
    </row>
    <row r="1113" spans="1:8" ht="15" customHeight="1" thickBot="1" x14ac:dyDescent="0.3">
      <c r="A1113" s="395" t="str">
        <f>'02 LISTA CONTROLLO E RAPPORTO'!A1112</f>
        <v/>
      </c>
      <c r="B1113" s="203">
        <v>7304</v>
      </c>
      <c r="C1113" s="144" t="str">
        <f>'02 LISTA CONTROLLO E RAPPORTO'!C1112</f>
        <v>Armadio mobile di rete (rack)</v>
      </c>
      <c r="D1113" s="396"/>
      <c r="E1113" s="826"/>
      <c r="F1113" s="827"/>
      <c r="G1113" s="828"/>
      <c r="H1113" s="324">
        <v>1113</v>
      </c>
    </row>
    <row r="1114" spans="1:8" ht="29.45" customHeight="1" x14ac:dyDescent="0.25">
      <c r="A1114" s="397" t="str">
        <f>'02 LISTA CONTROLLO E RAPPORTO'!A1113</f>
        <v/>
      </c>
      <c r="B1114" s="189">
        <v>7304.01</v>
      </c>
      <c r="C1114" s="68" t="str">
        <f>'02 LISTA CONTROLLO E RAPPORTO'!C1113</f>
        <v>Descrizione del difetto: manca una documentazione della rete e dei raccordi.</v>
      </c>
      <c r="D1114" s="398" t="s">
        <v>2073</v>
      </c>
      <c r="E1114" s="346" t="s">
        <v>2072</v>
      </c>
      <c r="F1114" s="346"/>
      <c r="G1114" s="347"/>
      <c r="H1114" s="324">
        <v>1114</v>
      </c>
    </row>
    <row r="1115" spans="1:8" ht="28.35" customHeight="1" x14ac:dyDescent="0.25">
      <c r="A1115" s="399" t="str">
        <f>'02 LISTA CONTROLLO E RAPPORTO'!A1114</f>
        <v/>
      </c>
      <c r="B1115" s="400"/>
      <c r="C1115" s="829" t="str">
        <f>'02 LISTA CONTROLLO E RAPPORTO'!C1114</f>
        <v>Questa documentazione deve essere procurata dallo specialista della pianificazione e dell’esecuzione del cablaggio universale di comunicazione (CU).</v>
      </c>
      <c r="D1115" s="830"/>
      <c r="E1115" s="830"/>
      <c r="F1115" s="830"/>
      <c r="G1115" s="831"/>
      <c r="H1115" s="324">
        <v>1115</v>
      </c>
    </row>
    <row r="1116" spans="1:8" ht="15" customHeight="1" x14ac:dyDescent="0.25">
      <c r="A1116" s="441" t="str">
        <f>'02 LISTA CONTROLLO E RAPPORTO'!A1115</f>
        <v/>
      </c>
      <c r="B1116" s="194">
        <v>7304.02</v>
      </c>
      <c r="C1116" s="60" t="str">
        <f>'02 LISTA CONTROLLO E RAPPORTO'!C1115</f>
        <v>Descrizione del difetto: manca il rack.</v>
      </c>
      <c r="D1116" s="442" t="s">
        <v>2074</v>
      </c>
      <c r="E1116" s="342" t="s">
        <v>2072</v>
      </c>
      <c r="F1116" s="342"/>
      <c r="G1116" s="343"/>
      <c r="H1116" s="324">
        <v>1116</v>
      </c>
    </row>
    <row r="1117" spans="1:8" ht="29.45" customHeight="1" x14ac:dyDescent="0.25">
      <c r="A1117" s="401" t="str">
        <f>'02 LISTA CONTROLLO E RAPPORTO'!A1116</f>
        <v/>
      </c>
      <c r="B1117" s="226"/>
      <c r="C1117" s="829" t="str">
        <f>'02 LISTA CONTROLLO E RAPPORTO'!C1116</f>
        <v>Il rack deve essere procurato da uno specialista conformemente alle installazioni telematiche originariamente previste.</v>
      </c>
      <c r="D1117" s="830"/>
      <c r="E1117" s="830"/>
      <c r="F1117" s="830"/>
      <c r="G1117" s="831"/>
      <c r="H1117" s="324">
        <v>1117</v>
      </c>
    </row>
    <row r="1118" spans="1:8" ht="30" customHeight="1" x14ac:dyDescent="0.25">
      <c r="A1118" s="403" t="str">
        <f>'02 LISTA CONTROLLO E RAPPORTO'!A1117</f>
        <v/>
      </c>
      <c r="B1118" s="222"/>
      <c r="C1118" s="829" t="str">
        <f>'02 LISTA CONTROLLO E RAPPORTO'!C1117</f>
        <v>Se manca il rack, la costruzione di protezione non è pronta all’esercizio. La procedura da seguire deve essere concordata con l’ente cantonale responsabile delle costruzioni di protezione.</v>
      </c>
      <c r="D1118" s="830"/>
      <c r="E1118" s="830"/>
      <c r="F1118" s="830"/>
      <c r="G1118" s="831"/>
      <c r="H1118" s="324">
        <v>1118</v>
      </c>
    </row>
    <row r="1119" spans="1:8" ht="29.45" customHeight="1" x14ac:dyDescent="0.25">
      <c r="A1119" s="406" t="str">
        <f>'02 LISTA CONTROLLO E RAPPORTO'!A1118</f>
        <v/>
      </c>
      <c r="B1119" s="187">
        <v>7304.03</v>
      </c>
      <c r="C1119" s="58" t="str">
        <f>'02 LISTA CONTROLLO E RAPPORTO'!C1118</f>
        <v>Descrizione del difetto: il rack non si trova all’interno dell’apposita demarcazione.</v>
      </c>
      <c r="D1119" s="407" t="s">
        <v>0</v>
      </c>
      <c r="E1119" s="340" t="s">
        <v>2072</v>
      </c>
      <c r="F1119" s="340"/>
      <c r="G1119" s="341"/>
      <c r="H1119" s="324">
        <v>1119</v>
      </c>
    </row>
    <row r="1120" spans="1:8" ht="28.7" customHeight="1" x14ac:dyDescent="0.25">
      <c r="A1120" s="399" t="str">
        <f>'02 LISTA CONTROLLO E RAPPORTO'!A1119</f>
        <v/>
      </c>
      <c r="B1120" s="400"/>
      <c r="C1120" s="829" t="str">
        <f>'02 LISTA CONTROLLO E RAPPORTO'!C1119</f>
        <v>Il rack deve essere posizionato nella posizione prevista in modo da poter stabilire correttamente i collegamenti.</v>
      </c>
      <c r="D1120" s="830"/>
      <c r="E1120" s="830"/>
      <c r="F1120" s="830"/>
      <c r="G1120" s="831"/>
      <c r="H1120" s="324">
        <v>1120</v>
      </c>
    </row>
    <row r="1121" spans="1:8" ht="15" customHeight="1" x14ac:dyDescent="0.25">
      <c r="A1121" s="414" t="str">
        <f>'02 LISTA CONTROLLO E RAPPORTO'!A1120</f>
        <v/>
      </c>
      <c r="B1121" s="195">
        <v>7304.04</v>
      </c>
      <c r="C1121" s="75" t="str">
        <f>'02 LISTA CONTROLLO E RAPPORTO'!C1120</f>
        <v>Descrizione del difetto: il rack non è messo a terra.</v>
      </c>
      <c r="D1121" s="415" t="s">
        <v>1</v>
      </c>
      <c r="E1121" s="344" t="s">
        <v>2072</v>
      </c>
      <c r="F1121" s="344"/>
      <c r="G1121" s="345"/>
      <c r="H1121" s="324">
        <v>1121</v>
      </c>
    </row>
    <row r="1122" spans="1:8" ht="31.7" customHeight="1" x14ac:dyDescent="0.25">
      <c r="A1122" s="401" t="str">
        <f>'02 LISTA CONTROLLO E RAPPORTO'!A1121</f>
        <v/>
      </c>
      <c r="B1122" s="226"/>
      <c r="C1122" s="829" t="str">
        <f>'02 LISTA CONTROLLO E RAPPORTO'!C1121</f>
        <v>Il rack deve essere messo a terra conformemente al capitolo 4.8 «Esempio di schema sinottico di messa a terra diretta» della guida dell’UFPP «Ampliamento dei sistemi telematici».</v>
      </c>
      <c r="D1122" s="830"/>
      <c r="E1122" s="830"/>
      <c r="F1122" s="830"/>
      <c r="G1122" s="831"/>
      <c r="H1122" s="324">
        <v>1122</v>
      </c>
    </row>
    <row r="1123" spans="1:8" ht="31.35" customHeight="1" x14ac:dyDescent="0.25">
      <c r="A1123" s="403" t="str">
        <f>'02 LISTA CONTROLLO E RAPPORTO'!A1122</f>
        <v/>
      </c>
      <c r="B1123" s="222"/>
      <c r="C1123" s="829" t="str">
        <f>'02 LISTA CONTROLLO E RAPPORTO'!C1122</f>
        <v>In caso contrario, il proprietario può andare incontro a conseguenze di responsabilità civile, eventualità di cui deve essere informato.</v>
      </c>
      <c r="D1123" s="830"/>
      <c r="E1123" s="830"/>
      <c r="F1123" s="830"/>
      <c r="G1123" s="831"/>
      <c r="H1123" s="324">
        <v>1123</v>
      </c>
    </row>
    <row r="1124" spans="1:8" ht="29.45" customHeight="1" x14ac:dyDescent="0.25">
      <c r="A1124" s="439" t="str">
        <f>'02 LISTA CONTROLLO E RAPPORTO'!A1123</f>
        <v/>
      </c>
      <c r="B1124" s="61">
        <v>7304.05</v>
      </c>
      <c r="C1124" s="12" t="str">
        <f>'02 LISTA CONTROLLO E RAPPORTO'!C1123</f>
        <v>Descrizione del difetto: manca l’impianto di commutazione per utenti (ICU).</v>
      </c>
      <c r="D1124" s="440" t="s">
        <v>2073</v>
      </c>
      <c r="E1124" s="346" t="s">
        <v>2072</v>
      </c>
      <c r="F1124" s="346"/>
      <c r="G1124" s="347"/>
      <c r="H1124" s="324">
        <v>1124</v>
      </c>
    </row>
    <row r="1125" spans="1:8" ht="29.45" customHeight="1" x14ac:dyDescent="0.25">
      <c r="A1125" s="399" t="str">
        <f>'02 LISTA CONTROLLO E RAPPORTO'!A1124</f>
        <v/>
      </c>
      <c r="B1125" s="400"/>
      <c r="C1125" s="829" t="str">
        <f>'02 LISTA CONTROLLO E RAPPORTO'!C1124</f>
        <v>L’ICU deve essere procurato da uno specialista conformemente alle installazioni telematiche originariamente previste.</v>
      </c>
      <c r="D1125" s="830"/>
      <c r="E1125" s="830"/>
      <c r="F1125" s="830"/>
      <c r="G1125" s="831"/>
      <c r="H1125" s="324">
        <v>1125</v>
      </c>
    </row>
    <row r="1126" spans="1:8" ht="15" customHeight="1" x14ac:dyDescent="0.25">
      <c r="A1126" s="439" t="str">
        <f>'02 LISTA CONTROLLO E RAPPORTO'!A1125</f>
        <v/>
      </c>
      <c r="B1126" s="61">
        <v>7304.06</v>
      </c>
      <c r="C1126" s="12" t="str">
        <f>'02 LISTA CONTROLLO E RAPPORTO'!C1125</f>
        <v>Descrizione del difetto: manca uno switch (distributore di rete).</v>
      </c>
      <c r="D1126" s="440" t="s">
        <v>2073</v>
      </c>
      <c r="E1126" s="346" t="s">
        <v>2072</v>
      </c>
      <c r="F1126" s="346"/>
      <c r="G1126" s="347"/>
      <c r="H1126" s="324">
        <v>1126</v>
      </c>
    </row>
    <row r="1127" spans="1:8" ht="28.35" customHeight="1" x14ac:dyDescent="0.25">
      <c r="A1127" s="399" t="str">
        <f>'02 LISTA CONTROLLO E RAPPORTO'!A1126</f>
        <v/>
      </c>
      <c r="B1127" s="400"/>
      <c r="C1127" s="829" t="str">
        <f>'02 LISTA CONTROLLO E RAPPORTO'!C1126</f>
        <v>Il distributore di rete deve essere procurato da uno specialista conformemente alle installazioni telematiche originariamente previste e i collegamenti previsti devono essere ristabiliti.</v>
      </c>
      <c r="D1127" s="830"/>
      <c r="E1127" s="830"/>
      <c r="F1127" s="830"/>
      <c r="G1127" s="831"/>
      <c r="H1127" s="324">
        <v>1127</v>
      </c>
    </row>
    <row r="1128" spans="1:8" ht="15" customHeight="1" x14ac:dyDescent="0.25">
      <c r="A1128" s="441" t="str">
        <f>'02 LISTA CONTROLLO E RAPPORTO'!A1127</f>
        <v/>
      </c>
      <c r="B1128" s="194">
        <v>7304.07</v>
      </c>
      <c r="C1128" s="60" t="str">
        <f>'02 LISTA CONTROLLO E RAPPORTO'!C1127</f>
        <v>Descrizione del difetto: il router è guasto o manca.</v>
      </c>
      <c r="D1128" s="442" t="s">
        <v>2074</v>
      </c>
      <c r="E1128" s="342" t="s">
        <v>2072</v>
      </c>
      <c r="F1128" s="342"/>
      <c r="G1128" s="343"/>
      <c r="H1128" s="324">
        <v>1128</v>
      </c>
    </row>
    <row r="1129" spans="1:8" x14ac:dyDescent="0.25">
      <c r="A1129" s="401" t="str">
        <f>'02 LISTA CONTROLLO E RAPPORTO'!A1128</f>
        <v/>
      </c>
      <c r="B1129" s="226"/>
      <c r="C1129" s="829" t="str">
        <f>'02 LISTA CONTROLLO E RAPPORTO'!C1128</f>
        <v>Si deve procurare un nuovo router o incaricare uno specialista di sostituirlo.</v>
      </c>
      <c r="D1129" s="830"/>
      <c r="E1129" s="830"/>
      <c r="F1129" s="830"/>
      <c r="G1129" s="831"/>
      <c r="H1129" s="324">
        <v>1129</v>
      </c>
    </row>
    <row r="1130" spans="1:8" ht="30.6" customHeight="1" thickBot="1" x14ac:dyDescent="0.3">
      <c r="A1130" s="403" t="str">
        <f>'02 LISTA CONTROLLO E RAPPORTO'!A1129</f>
        <v/>
      </c>
      <c r="B1130" s="222"/>
      <c r="C1130" s="821" t="str">
        <f>'02 LISTA CONTROLLO E RAPPORTO'!C1129</f>
        <v>Se il router è guasto o manca, la costruzione di protezione non è pronta all’esercizio. La procedura da seguire deve essere concordata con l’ente cantonale responsabile delle costruzioni di protezione.</v>
      </c>
      <c r="D1130" s="822"/>
      <c r="E1130" s="822"/>
      <c r="F1130" s="822"/>
      <c r="G1130" s="823"/>
      <c r="H1130" s="324">
        <v>1130</v>
      </c>
    </row>
    <row r="1131" spans="1:8" ht="15" customHeight="1" thickBot="1" x14ac:dyDescent="0.3">
      <c r="A1131" s="389" t="str">
        <f>'02 LISTA CONTROLLO E RAPPORTO'!A1130</f>
        <v/>
      </c>
      <c r="B1131" s="390">
        <v>7400</v>
      </c>
      <c r="C1131" s="408" t="str">
        <f>'02 LISTA CONTROLLO E RAPPORTO'!C1130</f>
        <v>Collegamenti telefonici e dati</v>
      </c>
      <c r="D1131" s="409"/>
      <c r="E1131" s="410"/>
      <c r="F1131" s="410"/>
      <c r="G1131" s="411"/>
      <c r="H1131" s="324">
        <v>1131</v>
      </c>
    </row>
    <row r="1132" spans="1:8" ht="15" customHeight="1" thickBot="1" x14ac:dyDescent="0.3">
      <c r="A1132" s="395" t="str">
        <f>'02 LISTA CONTROLLO E RAPPORTO'!A1131</f>
        <v/>
      </c>
      <c r="B1132" s="203">
        <v>7401</v>
      </c>
      <c r="C1132" s="144" t="str">
        <f>'02 LISTA CONTROLLO E RAPPORTO'!C1131</f>
        <v>Collegamenti telefonici e Internet</v>
      </c>
      <c r="D1132" s="396"/>
      <c r="E1132" s="826"/>
      <c r="F1132" s="827"/>
      <c r="G1132" s="828"/>
      <c r="H1132" s="324">
        <v>1132</v>
      </c>
    </row>
    <row r="1133" spans="1:8" ht="15" customHeight="1" x14ac:dyDescent="0.25">
      <c r="A1133" s="444" t="str">
        <f>'02 LISTA CONTROLLO E RAPPORTO'!A1132</f>
        <v/>
      </c>
      <c r="B1133" s="197">
        <v>7401.01</v>
      </c>
      <c r="C1133" s="70" t="str">
        <f>'02 LISTA CONTROLLO E RAPPORTO'!C1132</f>
        <v>Descrizione del difetto: non tutti i collegamenti telefonici IP sono in funzione.</v>
      </c>
      <c r="D1133" s="445" t="s">
        <v>2074</v>
      </c>
      <c r="E1133" s="342" t="s">
        <v>2072</v>
      </c>
      <c r="F1133" s="342"/>
      <c r="G1133" s="343"/>
      <c r="H1133" s="324">
        <v>1133</v>
      </c>
    </row>
    <row r="1134" spans="1:8" ht="29.45" customHeight="1" x14ac:dyDescent="0.25">
      <c r="A1134" s="401" t="str">
        <f>'02 LISTA CONTROLLO E RAPPORTO'!A1133</f>
        <v/>
      </c>
      <c r="B1134" s="226"/>
      <c r="C1134" s="829" t="str">
        <f>'02 LISTA CONTROLLO E RAPPORTO'!C1133</f>
        <v>Un numero minimo di «collegamenti telefonici IP» attivi dev’essere in funzione conformemente alla guida pratica UFPP «Ampliamento dei sistemi telematici».</v>
      </c>
      <c r="D1134" s="830"/>
      <c r="E1134" s="830"/>
      <c r="F1134" s="830"/>
      <c r="G1134" s="831"/>
      <c r="H1134" s="324">
        <v>1134</v>
      </c>
    </row>
    <row r="1135" spans="1:8" ht="29.45" customHeight="1" x14ac:dyDescent="0.25">
      <c r="A1135" s="403" t="str">
        <f>'02 LISTA CONTROLLO E RAPPORTO'!A1134</f>
        <v/>
      </c>
      <c r="B1135" s="222"/>
      <c r="C1135" s="829" t="str">
        <f>'02 LISTA CONTROLLO E RAPPORTO'!C1134</f>
        <v>Se i «collegamenti telefonici IP» non sono in funzione, la costruzione di protezione non è pronta all’esercizio. La procedura da seguire deve essere concordata con l’ente cantonale responsabile delle costruzioni di protezione.</v>
      </c>
      <c r="D1135" s="830"/>
      <c r="E1135" s="830"/>
      <c r="F1135" s="830"/>
      <c r="G1135" s="831"/>
      <c r="H1135" s="324">
        <v>1135</v>
      </c>
    </row>
    <row r="1136" spans="1:8" ht="43.7" customHeight="1" x14ac:dyDescent="0.25">
      <c r="A1136" s="414" t="str">
        <f>'02 LISTA CONTROLLO E RAPPORTO'!A1135</f>
        <v/>
      </c>
      <c r="B1136" s="195">
        <v>7401.02</v>
      </c>
      <c r="C1136" s="75" t="str">
        <f>'02 LISTA CONTROLLO E RAPPORTO'!C1135</f>
        <v>Descrizione del difetto: il collegamento verso l’esterno per il funzionamento di manutenzione manca o è stato messo fuori servizio.</v>
      </c>
      <c r="D1136" s="415" t="s">
        <v>1</v>
      </c>
      <c r="E1136" s="344" t="s">
        <v>2072</v>
      </c>
      <c r="F1136" s="344"/>
      <c r="G1136" s="345"/>
      <c r="H1136" s="324">
        <v>1136</v>
      </c>
    </row>
    <row r="1137" spans="1:8" ht="46.35" customHeight="1" x14ac:dyDescent="0.25">
      <c r="A1137" s="401" t="str">
        <f>'02 LISTA CONTROLLO E RAPPORTO'!A1136</f>
        <v/>
      </c>
      <c r="B1137" s="226"/>
      <c r="C1137" s="829"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7" s="830"/>
      <c r="E1137" s="830"/>
      <c r="F1137" s="830"/>
      <c r="G1137" s="831"/>
      <c r="H1137" s="324">
        <v>1137</v>
      </c>
    </row>
    <row r="1138" spans="1:8" ht="33.6" customHeight="1" x14ac:dyDescent="0.25">
      <c r="A1138" s="403" t="str">
        <f>'02 LISTA CONTROLLO E RAPPORTO'!A1137</f>
        <v/>
      </c>
      <c r="B1138" s="222"/>
      <c r="C1138" s="829" t="str">
        <f>'02 LISTA CONTROLLO E RAPPORTO'!C1137</f>
        <v>In caso contrario, il proprietario può andare incontro a conseguenze di responsabilità civile, eventualità di cui deve essere informato.</v>
      </c>
      <c r="D1138" s="830"/>
      <c r="E1138" s="830"/>
      <c r="F1138" s="830"/>
      <c r="G1138" s="831"/>
      <c r="H1138" s="324">
        <v>1138</v>
      </c>
    </row>
    <row r="1139" spans="1:8" ht="29.45" customHeight="1" x14ac:dyDescent="0.25">
      <c r="A1139" s="439" t="str">
        <f>'02 LISTA CONTROLLO E RAPPORTO'!A1138</f>
        <v/>
      </c>
      <c r="B1139" s="61">
        <v>7401.03</v>
      </c>
      <c r="C1139" s="12" t="str">
        <f>'02 LISTA CONTROLLO E RAPPORTO'!C1138</f>
        <v>Descrizione del difetto: nell’ubicazione di condotta attiva manca un collegamento a una rete di dati (Internet) tramite scatola CU.</v>
      </c>
      <c r="D1139" s="440" t="s">
        <v>2073</v>
      </c>
      <c r="E1139" s="346" t="s">
        <v>2072</v>
      </c>
      <c r="F1139" s="346"/>
      <c r="G1139" s="347"/>
      <c r="H1139" s="324">
        <v>1139</v>
      </c>
    </row>
    <row r="1140" spans="1:8" ht="15" customHeight="1" x14ac:dyDescent="0.25">
      <c r="A1140" s="399" t="str">
        <f>'02 LISTA CONTROLLO E RAPPORTO'!A1139</f>
        <v/>
      </c>
      <c r="B1140" s="400"/>
      <c r="C1140" s="829" t="str">
        <f>'02 LISTA CONTROLLO E RAPPORTO'!C1139</f>
        <v>Si deve incaricare uno specialista di installare il collegamento.</v>
      </c>
      <c r="D1140" s="830"/>
      <c r="E1140" s="830"/>
      <c r="F1140" s="830"/>
      <c r="G1140" s="831"/>
      <c r="H1140" s="324">
        <v>1140</v>
      </c>
    </row>
    <row r="1141" spans="1:8" ht="29.45" customHeight="1" x14ac:dyDescent="0.25">
      <c r="A1141" s="406" t="str">
        <f>'02 LISTA CONTROLLO E RAPPORTO'!A1140</f>
        <v/>
      </c>
      <c r="B1141" s="187">
        <v>7401.04</v>
      </c>
      <c r="C1141" s="58" t="str">
        <f>'02 LISTA CONTROLLO E RAPPORTO'!C1140</f>
        <v>Descrizione del difetto: i numeri telefonici della costruzione di protezione sono stati erroneamente inseriti nella lista dei numeri di telefono.</v>
      </c>
      <c r="D1141" s="407" t="s">
        <v>0</v>
      </c>
      <c r="E1141" s="340" t="s">
        <v>2072</v>
      </c>
      <c r="F1141" s="340"/>
      <c r="G1141" s="341"/>
      <c r="H1141" s="324">
        <v>1141</v>
      </c>
    </row>
    <row r="1142" spans="1:8" ht="15.6" customHeight="1" x14ac:dyDescent="0.25">
      <c r="A1142" s="399" t="str">
        <f>'02 LISTA CONTROLLO E RAPPORTO'!A1141</f>
        <v/>
      </c>
      <c r="B1142" s="400"/>
      <c r="C1142" s="829" t="str">
        <f>'02 LISTA CONTROLLO E RAPPORTO'!C1141</f>
        <v>Il proprietario deve chiedere all’operatore telefonico di cancellare l’iscrizione dall’elenco.</v>
      </c>
      <c r="D1142" s="830"/>
      <c r="E1142" s="830"/>
      <c r="F1142" s="830"/>
      <c r="G1142" s="831"/>
      <c r="H1142" s="324">
        <v>1142</v>
      </c>
    </row>
    <row r="1143" spans="1:8" ht="29.45" customHeight="1" x14ac:dyDescent="0.25">
      <c r="A1143" s="406" t="str">
        <f>'02 LISTA CONTROLLO E RAPPORTO'!A1142</f>
        <v/>
      </c>
      <c r="B1143" s="187">
        <v>7401.05</v>
      </c>
      <c r="C1143" s="58" t="str">
        <f>'02 LISTA CONTROLLO E RAPPORTO'!C1142</f>
        <v>Descrizione del difetto: il raccordo TV nell’ubicazione di condotta, se presente, non funziona.</v>
      </c>
      <c r="D1143" s="407" t="s">
        <v>0</v>
      </c>
      <c r="E1143" s="340" t="s">
        <v>2072</v>
      </c>
      <c r="F1143" s="340"/>
      <c r="G1143" s="341"/>
      <c r="H1143" s="324">
        <v>1143</v>
      </c>
    </row>
    <row r="1144" spans="1:8" ht="15" customHeight="1" thickBot="1" x14ac:dyDescent="0.3">
      <c r="A1144" s="399" t="str">
        <f>'02 LISTA CONTROLLO E RAPPORTO'!A1143</f>
        <v/>
      </c>
      <c r="B1144" s="400"/>
      <c r="C1144" s="821" t="str">
        <f>'02 LISTA CONTROLLO E RAPPORTO'!C1143</f>
        <v>Se è presente, il raccordo TV deve essere riparato da un professionista.</v>
      </c>
      <c r="D1144" s="822"/>
      <c r="E1144" s="822"/>
      <c r="F1144" s="822"/>
      <c r="G1144" s="823"/>
      <c r="H1144" s="324">
        <v>1144</v>
      </c>
    </row>
    <row r="1145" spans="1:8" ht="29.45" customHeight="1" thickBot="1" x14ac:dyDescent="0.3">
      <c r="A1145" s="416" t="str">
        <f>'02 LISTA CONTROLLO E RAPPORTO'!A1144</f>
        <v/>
      </c>
      <c r="B1145" s="190">
        <v>7500</v>
      </c>
      <c r="C1145" s="417" t="str">
        <f>'02 LISTA CONTROLLO E RAPPORTO'!C1144</f>
        <v xml:space="preserve">Difetti straordinari nel capitolo «Trm e telematica» secondo le Istruzioni CPCP (art.11 cpv. 5) </v>
      </c>
      <c r="D1145" s="418"/>
      <c r="E1145" s="824"/>
      <c r="F1145" s="824"/>
      <c r="G1145" s="825"/>
      <c r="H1145" s="324">
        <v>1145</v>
      </c>
    </row>
    <row r="1146" spans="1:8" ht="15" customHeight="1" x14ac:dyDescent="0.25">
      <c r="A1146" s="574" t="str">
        <f>'02 LISTA CONTROLLO E RAPPORTO'!A1145</f>
        <v/>
      </c>
      <c r="B1146" s="575">
        <v>7501</v>
      </c>
      <c r="C1146" s="571" t="str">
        <f>'02 LISTA CONTROLLO E RAPPORTO'!C1145</f>
        <v>Descrizione del difetto:</v>
      </c>
      <c r="D1146" s="576"/>
      <c r="E1146" s="580" t="s">
        <v>2072</v>
      </c>
      <c r="F1146" s="580"/>
      <c r="G1146" s="577"/>
      <c r="H1146" s="324">
        <v>1146</v>
      </c>
    </row>
    <row r="1147" spans="1:8" ht="15" customHeight="1" x14ac:dyDescent="0.25">
      <c r="A1147" s="176" t="str">
        <f>'02 LISTA CONTROLLO E RAPPORTO'!A1146</f>
        <v/>
      </c>
      <c r="B1147" s="200">
        <v>7502</v>
      </c>
      <c r="C1147" s="572" t="str">
        <f>'02 LISTA CONTROLLO E RAPPORTO'!C1146</f>
        <v>Descrizione del difetto:</v>
      </c>
      <c r="D1147" s="453"/>
      <c r="E1147" s="581" t="s">
        <v>2072</v>
      </c>
      <c r="F1147" s="581"/>
      <c r="G1147" s="578"/>
      <c r="H1147" s="324">
        <v>1147</v>
      </c>
    </row>
    <row r="1148" spans="1:8" ht="15" customHeight="1" thickBot="1" x14ac:dyDescent="0.3">
      <c r="A1148" s="180" t="str">
        <f>'02 LISTA CONTROLLO E RAPPORTO'!A1147</f>
        <v/>
      </c>
      <c r="B1148" s="201">
        <v>7503</v>
      </c>
      <c r="C1148" s="573" t="str">
        <f>'02 LISTA CONTROLLO E RAPPORTO'!C1147</f>
        <v>Descrizione del difetto:</v>
      </c>
      <c r="D1148" s="457"/>
      <c r="E1148" s="582" t="s">
        <v>2072</v>
      </c>
      <c r="F1148" s="582"/>
      <c r="G1148" s="579"/>
      <c r="H1148" s="324">
        <v>1148</v>
      </c>
    </row>
    <row r="1149" spans="1:8" ht="19.5" thickBot="1" x14ac:dyDescent="0.3">
      <c r="A1149" s="385" t="str">
        <f>'02 LISTA CONTROLLO E RAPPORTO'!A1148</f>
        <v/>
      </c>
      <c r="B1149" s="386">
        <v>8000</v>
      </c>
      <c r="C1149" s="387" t="str">
        <f>'02 LISTA CONTROLLO E RAPPORTO'!C1148</f>
        <v>Installazioni del servizio sanitario</v>
      </c>
      <c r="D1149" s="388"/>
      <c r="E1149" s="841"/>
      <c r="F1149" s="841"/>
      <c r="G1149" s="842"/>
      <c r="H1149" s="324">
        <v>1149</v>
      </c>
    </row>
    <row r="1150" spans="1:8" ht="15.75" thickBot="1" x14ac:dyDescent="0.3">
      <c r="A1150" s="389" t="str">
        <f>'02 LISTA CONTROLLO E RAPPORTO'!A1149</f>
        <v/>
      </c>
      <c r="B1150" s="390">
        <v>8100</v>
      </c>
      <c r="C1150" s="391" t="str">
        <f>'02 LISTA CONTROLLO E RAPPORTO'!C1149</f>
        <v>Installazioni specifiche</v>
      </c>
      <c r="D1150" s="392"/>
      <c r="E1150" s="393"/>
      <c r="F1150" s="393"/>
      <c r="G1150" s="394"/>
      <c r="H1150" s="324">
        <v>1150</v>
      </c>
    </row>
    <row r="1151" spans="1:8" ht="15.75" thickBot="1" x14ac:dyDescent="0.3">
      <c r="A1151" s="395" t="str">
        <f>'02 LISTA CONTROLLO E RAPPORTO'!A1150</f>
        <v/>
      </c>
      <c r="B1151" s="203">
        <v>8101</v>
      </c>
      <c r="C1151" s="144" t="str">
        <f>'02 LISTA CONTROLLO E RAPPORTO'!C1150</f>
        <v>Dispositivo di trattamento dell’aria per la sala operatoria (DTOP)</v>
      </c>
      <c r="D1151" s="396"/>
      <c r="E1151" s="826"/>
      <c r="F1151" s="827"/>
      <c r="G1151" s="828"/>
      <c r="H1151" s="324">
        <v>1151</v>
      </c>
    </row>
    <row r="1152" spans="1:8" ht="30" x14ac:dyDescent="0.25">
      <c r="A1152" s="397" t="str">
        <f>'02 LISTA CONTROLLO E RAPPORTO'!A1151</f>
        <v/>
      </c>
      <c r="B1152" s="189">
        <v>8101.01</v>
      </c>
      <c r="C1152" s="68" t="str">
        <f>'02 LISTA CONTROLLO E RAPPORTO'!C1151</f>
        <v>Descrizione del difetto: il dispositivo di trattamento dell’aria per la sala operatoria non è stato messo fuori servizio.</v>
      </c>
      <c r="D1152" s="398" t="s">
        <v>2073</v>
      </c>
      <c r="E1152" s="346" t="s">
        <v>2072</v>
      </c>
      <c r="F1152" s="346"/>
      <c r="G1152" s="347"/>
      <c r="H1152" s="324">
        <v>1152</v>
      </c>
    </row>
    <row r="1153" spans="1:8" ht="29.45" customHeight="1" thickBot="1" x14ac:dyDescent="0.3">
      <c r="A1153" s="399" t="str">
        <f>'02 LISTA CONTROLLO E RAPPORTO'!A1152</f>
        <v/>
      </c>
      <c r="B1153" s="400"/>
      <c r="C1153" s="821"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3" s="822"/>
      <c r="E1153" s="822"/>
      <c r="F1153" s="822"/>
      <c r="G1153" s="823"/>
      <c r="H1153" s="324">
        <v>1153</v>
      </c>
    </row>
    <row r="1154" spans="1:8" ht="15.75" thickBot="1" x14ac:dyDescent="0.3">
      <c r="A1154" s="395" t="str">
        <f>'02 LISTA CONTROLLO E RAPPORTO'!A1153</f>
        <v/>
      </c>
      <c r="B1154" s="203">
        <v>8102</v>
      </c>
      <c r="C1154" s="144" t="str">
        <f>'02 LISTA CONTROLLO E RAPPORTO'!C1153</f>
        <v>Impianto di sterilizzazione</v>
      </c>
      <c r="D1154" s="396"/>
      <c r="E1154" s="826"/>
      <c r="F1154" s="827"/>
      <c r="G1154" s="828"/>
      <c r="H1154" s="324">
        <v>1154</v>
      </c>
    </row>
    <row r="1155" spans="1:8" ht="30" x14ac:dyDescent="0.25">
      <c r="A1155" s="397" t="str">
        <f>'02 LISTA CONTROLLO E RAPPORTO'!A1154</f>
        <v/>
      </c>
      <c r="B1155" s="189">
        <v>8102.01</v>
      </c>
      <c r="C1155" s="68" t="str">
        <f>'02 LISTA CONTROLLO E RAPPORTO'!C1154</f>
        <v>Descrizione del difetto: l’impianto di sterilizzazione non è stato messo fuori servizio.</v>
      </c>
      <c r="D1155" s="398" t="s">
        <v>2073</v>
      </c>
      <c r="E1155" s="346" t="s">
        <v>2072</v>
      </c>
      <c r="F1155" s="346"/>
      <c r="G1155" s="347"/>
      <c r="H1155" s="324">
        <v>1155</v>
      </c>
    </row>
    <row r="1156" spans="1:8" ht="15.6" customHeight="1" x14ac:dyDescent="0.25">
      <c r="A1156" s="401" t="str">
        <f>'02 LISTA CONTROLLO E RAPPORTO'!A1155</f>
        <v/>
      </c>
      <c r="B1156" s="226"/>
      <c r="C1156" s="829">
        <f>'02 LISTA CONTROLLO E RAPPORTO'!C1155</f>
        <v>0</v>
      </c>
      <c r="D1156" s="830"/>
      <c r="E1156" s="830"/>
      <c r="F1156" s="830"/>
      <c r="G1156" s="831"/>
      <c r="H1156" s="324">
        <v>1156</v>
      </c>
    </row>
    <row r="1157" spans="1:8" ht="16.350000000000001" customHeight="1" x14ac:dyDescent="0.25">
      <c r="A1157" s="402" t="str">
        <f>'02 LISTA CONTROLLO E RAPPORTO'!A1156</f>
        <v/>
      </c>
      <c r="B1157" s="219"/>
      <c r="C1157" s="829" t="str">
        <f>'02 LISTA CONTROLLO E RAPPORTO'!C1156</f>
        <v>Gli sterilizzatori a vapore non sono più conformi alle nuove prescrizioni in vigore, pertanto non possono più essere utilizzati e devono essere contrassegnati nel modo seguente:</v>
      </c>
      <c r="D1157" s="830"/>
      <c r="E1157" s="830"/>
      <c r="F1157" s="830"/>
      <c r="G1157" s="831"/>
      <c r="H1157" s="324">
        <v>1157</v>
      </c>
    </row>
    <row r="1158" spans="1:8" ht="15.75" thickBot="1" x14ac:dyDescent="0.3">
      <c r="A1158" s="403" t="str">
        <f>'02 LISTA CONTROLLO E RAPPORTO'!A1157</f>
        <v/>
      </c>
      <c r="B1158" s="222"/>
      <c r="C1158" s="821" t="str">
        <f>'02 LISTA CONTROLLO E RAPPORTO'!C1157</f>
        <v>«FUORI SERVIZIO, può essere utilizzato solo su ordine specifico delle autorità!»</v>
      </c>
      <c r="D1158" s="822"/>
      <c r="E1158" s="822"/>
      <c r="F1158" s="822"/>
      <c r="G1158" s="823"/>
      <c r="H1158" s="324">
        <v>1158</v>
      </c>
    </row>
    <row r="1159" spans="1:8" ht="15.75" thickBot="1" x14ac:dyDescent="0.3">
      <c r="A1159" s="395" t="str">
        <f>'02 LISTA CONTROLLO E RAPPORTO'!A1158</f>
        <v/>
      </c>
      <c r="B1159" s="203">
        <v>8103</v>
      </c>
      <c r="C1159" s="144" t="str">
        <f>'02 LISTA CONTROLLO E RAPPORTO'!C1158</f>
        <v>Rivestimento antistatico del pavimento</v>
      </c>
      <c r="D1159" s="396"/>
      <c r="E1159" s="826"/>
      <c r="F1159" s="827"/>
      <c r="G1159" s="828"/>
      <c r="H1159" s="324">
        <v>1159</v>
      </c>
    </row>
    <row r="1160" spans="1:8" ht="30" x14ac:dyDescent="0.25">
      <c r="A1160" s="404" t="str">
        <f>'02 LISTA CONTROLLO E RAPPORTO'!A1159</f>
        <v/>
      </c>
      <c r="B1160" s="186">
        <v>8103.01</v>
      </c>
      <c r="C1160" s="66" t="str">
        <f>'02 LISTA CONTROLLO E RAPPORTO'!C1159</f>
        <v>Descrizione del difetto: il pavimento non è munito di rivestimento antistatico.</v>
      </c>
      <c r="D1160" s="405" t="s">
        <v>0</v>
      </c>
      <c r="E1160" s="340" t="s">
        <v>2072</v>
      </c>
      <c r="F1160" s="340"/>
      <c r="G1160" s="341"/>
      <c r="H1160" s="324">
        <v>1160</v>
      </c>
    </row>
    <row r="1161" spans="1:8" x14ac:dyDescent="0.25">
      <c r="A1161" s="401" t="str">
        <f>'02 LISTA CONTROLLO E RAPPORTO'!A1160</f>
        <v/>
      </c>
      <c r="B1161" s="226"/>
      <c r="C1161" s="838" t="str">
        <f>'02 LISTA CONTROLLO E RAPPORTO'!C1160</f>
        <v>Nei seguenti locali del rifugio è prescritto un rivestimento antistatico del pavimento:</v>
      </c>
      <c r="D1161" s="839"/>
      <c r="E1161" s="839"/>
      <c r="F1161" s="839"/>
      <c r="G1161" s="840"/>
      <c r="H1161" s="324">
        <v>1161</v>
      </c>
    </row>
    <row r="1162" spans="1:8" x14ac:dyDescent="0.25">
      <c r="A1162" s="402" t="str">
        <f>'02 LISTA CONTROLLO E RAPPORTO'!A1161</f>
        <v/>
      </c>
      <c r="B1162" s="219"/>
      <c r="C1162" s="835" t="str">
        <f>'02 LISTA CONTROLLO E RAPPORTO'!C1161</f>
        <v>-        sala operatoria,</v>
      </c>
      <c r="D1162" s="836"/>
      <c r="E1162" s="836"/>
      <c r="F1162" s="836"/>
      <c r="G1162" s="837"/>
      <c r="H1162" s="324">
        <v>1162</v>
      </c>
    </row>
    <row r="1163" spans="1:8" x14ac:dyDescent="0.25">
      <c r="A1163" s="402" t="str">
        <f>'02 LISTA CONTROLLO E RAPPORTO'!A1162</f>
        <v/>
      </c>
      <c r="B1163" s="219"/>
      <c r="C1163" s="835" t="str">
        <f>'02 LISTA CONTROLLO E RAPPORTO'!C1162</f>
        <v>-        preparazione,</v>
      </c>
      <c r="D1163" s="836"/>
      <c r="E1163" s="836"/>
      <c r="F1163" s="836"/>
      <c r="G1163" s="837"/>
      <c r="H1163" s="324">
        <v>1163</v>
      </c>
    </row>
    <row r="1164" spans="1:8" x14ac:dyDescent="0.25">
      <c r="A1164" s="402" t="str">
        <f>'02 LISTA CONTROLLO E RAPPORTO'!A1163</f>
        <v/>
      </c>
      <c r="B1164" s="219"/>
      <c r="C1164" s="835" t="str">
        <f>'02 LISTA CONTROLLO E RAPPORTO'!C1163</f>
        <v>-        ambulatorio,</v>
      </c>
      <c r="D1164" s="836"/>
      <c r="E1164" s="836"/>
      <c r="F1164" s="836"/>
      <c r="G1164" s="837"/>
      <c r="H1164" s="324">
        <v>1164</v>
      </c>
    </row>
    <row r="1165" spans="1:8" x14ac:dyDescent="0.25">
      <c r="A1165" s="402" t="str">
        <f>'02 LISTA CONTROLLO E RAPPORTO'!A1164</f>
        <v/>
      </c>
      <c r="B1165" s="219"/>
      <c r="C1165" s="835" t="str">
        <f>'02 LISTA CONTROLLO E RAPPORTO'!C1164</f>
        <v>-        gessi (solo negli osp prot),</v>
      </c>
      <c r="D1165" s="836"/>
      <c r="E1165" s="836"/>
      <c r="F1165" s="836"/>
      <c r="G1165" s="837"/>
      <c r="H1165" s="324">
        <v>1165</v>
      </c>
    </row>
    <row r="1166" spans="1:8" x14ac:dyDescent="0.25">
      <c r="A1166" s="402" t="str">
        <f>'02 LISTA CONTROLLO E RAPPORTO'!A1165</f>
        <v/>
      </c>
      <c r="B1166" s="219"/>
      <c r="C1166" s="835" t="str">
        <f>'02 LISTA CONTROLLO E RAPPORTO'!C1165</f>
        <v>-        radiologia (solo negli osp prot),</v>
      </c>
      <c r="D1166" s="836"/>
      <c r="E1166" s="836"/>
      <c r="F1166" s="836"/>
      <c r="G1166" s="837"/>
      <c r="H1166" s="324">
        <v>1166</v>
      </c>
    </row>
    <row r="1167" spans="1:8" x14ac:dyDescent="0.25">
      <c r="A1167" s="402" t="str">
        <f>'02 LISTA CONTROLLO E RAPPORTO'!A1166</f>
        <v/>
      </c>
      <c r="B1167" s="219"/>
      <c r="C1167" s="835" t="str">
        <f>'02 LISTA CONTROLLO E RAPPORTO'!C1166</f>
        <v>-        farmacia,</v>
      </c>
      <c r="D1167" s="836"/>
      <c r="E1167" s="836"/>
      <c r="F1167" s="836"/>
      <c r="G1167" s="837"/>
      <c r="H1167" s="324">
        <v>1167</v>
      </c>
    </row>
    <row r="1168" spans="1:8" x14ac:dyDescent="0.25">
      <c r="A1168" s="402" t="str">
        <f>'02 LISTA CONTROLLO E RAPPORTO'!A1167</f>
        <v/>
      </c>
      <c r="B1168" s="219"/>
      <c r="C1168" s="835" t="str">
        <f>'02 LISTA CONTROLLO E RAPPORTO'!C1167</f>
        <v>-        laboratorio e</v>
      </c>
      <c r="D1168" s="836"/>
      <c r="E1168" s="836"/>
      <c r="F1168" s="836"/>
      <c r="G1168" s="837"/>
      <c r="H1168" s="324">
        <v>1168</v>
      </c>
    </row>
    <row r="1169" spans="1:8" x14ac:dyDescent="0.25">
      <c r="A1169" s="402" t="str">
        <f>'02 LISTA CONTROLLO E RAPPORTO'!A1168</f>
        <v/>
      </c>
      <c r="B1169" s="219"/>
      <c r="C1169" s="835" t="str">
        <f>'02 LISTA CONTROLLO E RAPPORTO'!C1168</f>
        <v>-        sterilizzazione.</v>
      </c>
      <c r="D1169" s="836"/>
      <c r="E1169" s="836"/>
      <c r="F1169" s="836"/>
      <c r="G1169" s="837"/>
      <c r="H1169" s="324">
        <v>1169</v>
      </c>
    </row>
    <row r="1170" spans="1:8" ht="29.45" customHeight="1" x14ac:dyDescent="0.25">
      <c r="A1170" s="403" t="str">
        <f>'02 LISTA CONTROLLO E RAPPORTO'!A1169</f>
        <v/>
      </c>
      <c r="B1170" s="222"/>
      <c r="C1170" s="838"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70" s="839"/>
      <c r="E1170" s="839"/>
      <c r="F1170" s="839"/>
      <c r="G1170" s="840"/>
      <c r="H1170" s="324">
        <v>1170</v>
      </c>
    </row>
    <row r="1171" spans="1:8" ht="30" x14ac:dyDescent="0.25">
      <c r="A1171" s="406" t="str">
        <f>'02 LISTA CONTROLLO E RAPPORTO'!A1170</f>
        <v/>
      </c>
      <c r="B1171" s="187">
        <v>8103.02</v>
      </c>
      <c r="C1171" s="58" t="str">
        <f>'02 LISTA CONTROLLO E RAPPORTO'!C1170</f>
        <v>Descrizione del difetto: il rivestimento antistatico del pavimento è danneggiato.</v>
      </c>
      <c r="D1171" s="407" t="s">
        <v>0</v>
      </c>
      <c r="E1171" s="340" t="s">
        <v>2072</v>
      </c>
      <c r="F1171" s="340"/>
      <c r="G1171" s="341"/>
      <c r="H1171" s="324">
        <v>1171</v>
      </c>
    </row>
    <row r="1172" spans="1:8" ht="29.45" customHeight="1" thickBot="1" x14ac:dyDescent="0.3">
      <c r="A1172" s="399" t="str">
        <f>'02 LISTA CONTROLLO E RAPPORTO'!A1171</f>
        <v/>
      </c>
      <c r="B1172" s="400"/>
      <c r="C1172" s="821" t="str">
        <f>'02 LISTA CONTROLLO E RAPPORTO'!C1171</f>
        <v>Si deve commissionare la riparazione a una ditta specializzata. La procedura da seguire deve essere accordata con l’ente cantonale responsabile delle costruzioni di protezione.</v>
      </c>
      <c r="D1172" s="822"/>
      <c r="E1172" s="822"/>
      <c r="F1172" s="822"/>
      <c r="G1172" s="823"/>
      <c r="H1172" s="324">
        <v>1172</v>
      </c>
    </row>
    <row r="1173" spans="1:8" ht="15.75" thickBot="1" x14ac:dyDescent="0.3">
      <c r="A1173" s="389" t="str">
        <f>'02 LISTA CONTROLLO E RAPPORTO'!A1172</f>
        <v/>
      </c>
      <c r="B1173" s="390">
        <v>8200</v>
      </c>
      <c r="C1173" s="408" t="str">
        <f>'02 LISTA CONTROLLO E RAPPORTO'!C1172</f>
        <v>Approvvigionamento di gas medicinale (ossigeno O2 e protossido d’azoto N2O)</v>
      </c>
      <c r="D1173" s="409"/>
      <c r="E1173" s="410"/>
      <c r="F1173" s="410"/>
      <c r="G1173" s="411"/>
      <c r="H1173" s="324">
        <v>1173</v>
      </c>
    </row>
    <row r="1174" spans="1:8" ht="15.75" thickBot="1" x14ac:dyDescent="0.3">
      <c r="A1174" s="395" t="str">
        <f>'02 LISTA CONTROLLO E RAPPORTO'!A1173</f>
        <v/>
      </c>
      <c r="B1174" s="203">
        <v>8201</v>
      </c>
      <c r="C1174" s="144" t="str">
        <f>'02 LISTA CONTROLLO E RAPPORTO'!C1173</f>
        <v>Protossido d’azoto (N2O)</v>
      </c>
      <c r="D1174" s="396"/>
      <c r="E1174" s="826"/>
      <c r="F1174" s="827"/>
      <c r="G1174" s="828"/>
      <c r="H1174" s="324">
        <v>1174</v>
      </c>
    </row>
    <row r="1175" spans="1:8" ht="30" x14ac:dyDescent="0.25">
      <c r="A1175" s="412" t="str">
        <f>'02 LISTA CONTROLLO E RAPPORTO'!A1174</f>
        <v/>
      </c>
      <c r="B1175" s="196">
        <v>8201.01</v>
      </c>
      <c r="C1175" s="77" t="str">
        <f>'02 LISTA CONTROLLO E RAPPORTO'!C1174</f>
        <v>Descrizione del difetto: l’impianto del protossido d’azoto (N2O) non è stato smantellato.</v>
      </c>
      <c r="D1175" s="413" t="s">
        <v>1</v>
      </c>
      <c r="E1175" s="344" t="s">
        <v>2072</v>
      </c>
      <c r="F1175" s="344"/>
      <c r="G1175" s="345"/>
      <c r="H1175" s="324">
        <v>1175</v>
      </c>
    </row>
    <row r="1176" spans="1:8" ht="58.35" customHeight="1" x14ac:dyDescent="0.25">
      <c r="A1176" s="401" t="str">
        <f>'02 LISTA CONTROLLO E RAPPORTO'!A1175</f>
        <v/>
      </c>
      <c r="B1176" s="226"/>
      <c r="C1176" s="829"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6" s="830"/>
      <c r="E1176" s="830"/>
      <c r="F1176" s="830"/>
      <c r="G1176" s="831"/>
      <c r="H1176" s="324">
        <v>1176</v>
      </c>
    </row>
    <row r="1177" spans="1:8" x14ac:dyDescent="0.25">
      <c r="A1177" s="402" t="str">
        <f>'02 LISTA CONTROLLO E RAPPORTO'!A1176</f>
        <v/>
      </c>
      <c r="B1177" s="219"/>
      <c r="C1177" s="829" t="str">
        <f>'02 LISTA CONTROLLO E RAPPORTO'!C1176</f>
        <v>(cfr. circolare dell’UFPP del 31.08.2005)</v>
      </c>
      <c r="D1177" s="830"/>
      <c r="E1177" s="830"/>
      <c r="F1177" s="830"/>
      <c r="G1177" s="831"/>
      <c r="H1177" s="324">
        <v>1177</v>
      </c>
    </row>
    <row r="1178" spans="1:8" ht="30" customHeight="1" x14ac:dyDescent="0.25">
      <c r="A1178" s="403" t="str">
        <f>'02 LISTA CONTROLLO E RAPPORTO'!A1177</f>
        <v/>
      </c>
      <c r="B1178" s="222"/>
      <c r="C1178" s="829" t="str">
        <f>'02 LISTA CONTROLLO E RAPPORTO'!C1177</f>
        <v>In caso di violazione di queste disposizioni, il proprietario può andare incontro a conseguenze di responsabilità civile, eventualità di cui deve essere informato.</v>
      </c>
      <c r="D1178" s="830"/>
      <c r="E1178" s="830"/>
      <c r="F1178" s="830"/>
      <c r="G1178" s="831"/>
      <c r="H1178" s="324">
        <v>1178</v>
      </c>
    </row>
    <row r="1179" spans="1:8" ht="30" x14ac:dyDescent="0.25">
      <c r="A1179" s="414" t="str">
        <f>'02 LISTA CONTROLLO E RAPPORTO'!A1178</f>
        <v/>
      </c>
      <c r="B1179" s="195">
        <v>8201.02</v>
      </c>
      <c r="C1179" s="75" t="str">
        <f>'02 LISTA CONTROLLO E RAPPORTO'!C1178</f>
        <v>Descrizione del difetto: non sono state eliminate tutte le bombole di gas medicinale (N2O).</v>
      </c>
      <c r="D1179" s="415" t="s">
        <v>1</v>
      </c>
      <c r="E1179" s="344" t="s">
        <v>2072</v>
      </c>
      <c r="F1179" s="344"/>
      <c r="G1179" s="345"/>
      <c r="H1179" s="324">
        <v>1179</v>
      </c>
    </row>
    <row r="1180" spans="1:8" ht="30.6" customHeight="1" x14ac:dyDescent="0.25">
      <c r="A1180" s="401" t="str">
        <f>'02 LISTA CONTROLLO E RAPPORTO'!A1179</f>
        <v/>
      </c>
      <c r="B1180" s="226"/>
      <c r="C1180" s="832" t="str">
        <f>'02 LISTA CONTROLLO E RAPPORTO'!C1179</f>
        <v xml:space="preserve">Se nell’impianto di protezione sono presenti bombole di gas medicinale piene o vuote (protossido d’azoto N2O) con vecchio codice colore, queste devono essere smaltite in modo appropriato dal proprietario. </v>
      </c>
      <c r="D1180" s="833"/>
      <c r="E1180" s="833"/>
      <c r="F1180" s="833"/>
      <c r="G1180" s="834"/>
      <c r="H1180" s="324">
        <v>1180</v>
      </c>
    </row>
    <row r="1181" spans="1:8" ht="31.35" customHeight="1" x14ac:dyDescent="0.25">
      <c r="A1181" s="402" t="str">
        <f>'02 LISTA CONTROLLO E RAPPORTO'!A1180</f>
        <v/>
      </c>
      <c r="B1181" s="219"/>
      <c r="C1181" s="829" t="str">
        <f>'02 LISTA CONTROLLO E RAPPORTO'!C1180</f>
        <v>In caso di violazione di queste disposizioni, il proprietario può andare incontro a conseguenze di responsabilità civile, eventualità di cui deve essere informato.</v>
      </c>
      <c r="D1181" s="830"/>
      <c r="E1181" s="830"/>
      <c r="F1181" s="830"/>
      <c r="G1181" s="831"/>
      <c r="H1181" s="324">
        <v>1181</v>
      </c>
    </row>
    <row r="1182" spans="1:8" ht="29.45" customHeight="1" thickBot="1" x14ac:dyDescent="0.3">
      <c r="A1182" s="403" t="str">
        <f>'02 LISTA CONTROLLO E RAPPORTO'!A1181</f>
        <v/>
      </c>
      <c r="B1182" s="222"/>
      <c r="C1182" s="821" t="str">
        <f>'02 LISTA CONTROLLO E RAPPORTO'!C1181</f>
        <v>In presenza di un difetto ci si deve accordare con l’ente cantonale responsabile delle costruzioni di protezione su come procedere.</v>
      </c>
      <c r="D1182" s="822"/>
      <c r="E1182" s="822"/>
      <c r="F1182" s="822"/>
      <c r="G1182" s="823"/>
      <c r="H1182" s="324">
        <v>1182</v>
      </c>
    </row>
    <row r="1183" spans="1:8" ht="15.75" thickBot="1" x14ac:dyDescent="0.3">
      <c r="A1183" s="395" t="str">
        <f>'02 LISTA CONTROLLO E RAPPORTO'!A1182</f>
        <v/>
      </c>
      <c r="B1183" s="203">
        <v>8202</v>
      </c>
      <c r="C1183" s="144" t="str">
        <f>'02 LISTA CONTROLLO E RAPPORTO'!C1182</f>
        <v>Posti sanitari protetti «ATTIVI» e «INATTIVI»</v>
      </c>
      <c r="D1183" s="396"/>
      <c r="E1183" s="826"/>
      <c r="F1183" s="827"/>
      <c r="G1183" s="828"/>
      <c r="H1183" s="324">
        <v>1183</v>
      </c>
    </row>
    <row r="1184" spans="1:8" ht="30" x14ac:dyDescent="0.25">
      <c r="A1184" s="412" t="str">
        <f>'02 LISTA CONTROLLO E RAPPORTO'!A1183</f>
        <v/>
      </c>
      <c r="B1184" s="196">
        <v>8202.01</v>
      </c>
      <c r="C1184" s="77" t="str">
        <f>'02 LISTA CONTROLLO E RAPPORTO'!C1183</f>
        <v>Descrizione del difetto: non sono state eliminate tutte le bombole di ossigeno medicinale (O2).</v>
      </c>
      <c r="D1184" s="413" t="s">
        <v>1</v>
      </c>
      <c r="E1184" s="344" t="s">
        <v>2072</v>
      </c>
      <c r="F1184" s="344"/>
      <c r="G1184" s="345"/>
      <c r="H1184" s="324">
        <v>1184</v>
      </c>
    </row>
    <row r="1185" spans="1:8" ht="29.45" customHeight="1" x14ac:dyDescent="0.25">
      <c r="A1185" s="401" t="str">
        <f>'02 LISTA CONTROLLO E RAPPORTO'!A1184</f>
        <v/>
      </c>
      <c r="B1185" s="226"/>
      <c r="C1185" s="829" t="str">
        <f>'02 LISTA CONTROLLO E RAPPORTO'!C1184</f>
        <v>Nel posto sanitario protetto le bombole di gas medicinale (ossigeno O2) con vecchio codice colore devono essere smaltite in modo appropriato dal proprietario.</v>
      </c>
      <c r="D1185" s="830"/>
      <c r="E1185" s="830"/>
      <c r="F1185" s="830"/>
      <c r="G1185" s="831"/>
      <c r="H1185" s="324">
        <v>1185</v>
      </c>
    </row>
    <row r="1186" spans="1:8" ht="30" customHeight="1" x14ac:dyDescent="0.25">
      <c r="A1186" s="403" t="str">
        <f>'02 LISTA CONTROLLO E RAPPORTO'!A1185</f>
        <v/>
      </c>
      <c r="B1186" s="222"/>
      <c r="C1186" s="829" t="str">
        <f>'02 LISTA CONTROLLO E RAPPORTO'!C1185</f>
        <v>In caso di violazione di queste disposizioni, il proprietario può andare incontro a conseguenze di responsabilità civile, eventualità di cui deve essere informato.</v>
      </c>
      <c r="D1186" s="830"/>
      <c r="E1186" s="830"/>
      <c r="F1186" s="830"/>
      <c r="G1186" s="831"/>
      <c r="H1186" s="324">
        <v>1186</v>
      </c>
    </row>
    <row r="1187" spans="1:8" ht="45" x14ac:dyDescent="0.25">
      <c r="A1187" s="414" t="str">
        <f>'02 LISTA CONTROLLO E RAPPORTO'!A1186</f>
        <v/>
      </c>
      <c r="B1187" s="195">
        <v>8202.02</v>
      </c>
      <c r="C1187" s="75" t="str">
        <f>'02 LISTA CONTROLLO E RAPPORTO'!C1186</f>
        <v>Descrizione del difetto: l’approvvigionamento di ossigeno medicinale (O2) non è stato messo fuori servizio e contrassegnato di conseguenza.</v>
      </c>
      <c r="D1187" s="415" t="s">
        <v>1</v>
      </c>
      <c r="E1187" s="344" t="s">
        <v>2072</v>
      </c>
      <c r="F1187" s="344"/>
      <c r="G1187" s="345"/>
      <c r="H1187" s="324">
        <v>1187</v>
      </c>
    </row>
    <row r="1188" spans="1:8" ht="29.45" customHeight="1" x14ac:dyDescent="0.25">
      <c r="A1188" s="401" t="str">
        <f>'02 LISTA CONTROLLO E RAPPORTO'!A1187</f>
        <v/>
      </c>
      <c r="B1188" s="226"/>
      <c r="C1188" s="829" t="str">
        <f>'02 LISTA CONTROLLO E RAPPORTO'!C1187</f>
        <v>L’approvvigionamento di ossigeno medicinale deve essere messo fuori servizio da un’impresa specializzata e contrassegnato con un cartello «FUORI SERVIZIO» (comprese le bombole «bianche»).</v>
      </c>
      <c r="D1188" s="830"/>
      <c r="E1188" s="830"/>
      <c r="F1188" s="830"/>
      <c r="G1188" s="831"/>
      <c r="H1188" s="324">
        <v>1188</v>
      </c>
    </row>
    <row r="1189" spans="1:8" ht="30.6" customHeight="1" thickBot="1" x14ac:dyDescent="0.3">
      <c r="A1189" s="403" t="str">
        <f>'02 LISTA CONTROLLO E RAPPORTO'!A1188</f>
        <v/>
      </c>
      <c r="B1189" s="222"/>
      <c r="C1189" s="821" t="str">
        <f>'02 LISTA CONTROLLO E RAPPORTO'!C1188</f>
        <v>In caso di violazione di queste disposizioni, il proprietario può andare incontro a conseguenze di responsabilità civile, eventualità di cui deve essere informato.</v>
      </c>
      <c r="D1189" s="822"/>
      <c r="E1189" s="822"/>
      <c r="F1189" s="822"/>
      <c r="G1189" s="823"/>
      <c r="H1189" s="324">
        <v>1189</v>
      </c>
    </row>
    <row r="1190" spans="1:8" ht="15.75" thickBot="1" x14ac:dyDescent="0.3">
      <c r="A1190" s="395" t="str">
        <f>'02 LISTA CONTROLLO E RAPPORTO'!A1189</f>
        <v/>
      </c>
      <c r="B1190" s="203">
        <v>8203</v>
      </c>
      <c r="C1190" s="144" t="str">
        <f>'02 LISTA CONTROLLO E RAPPORTO'!C1189</f>
        <v>Ospedali protetti «ATTIVI» e con statuto speciale SSC</v>
      </c>
      <c r="D1190" s="396"/>
      <c r="E1190" s="826"/>
      <c r="F1190" s="827"/>
      <c r="G1190" s="828"/>
      <c r="H1190" s="324">
        <v>1190</v>
      </c>
    </row>
    <row r="1191" spans="1:8" ht="30" x14ac:dyDescent="0.25">
      <c r="A1191" s="412" t="str">
        <f>'02 LISTA CONTROLLO E RAPPORTO'!A1190</f>
        <v/>
      </c>
      <c r="B1191" s="196">
        <v>8203.01</v>
      </c>
      <c r="C1191" s="77" t="str">
        <f>'02 LISTA CONTROLLO E RAPPORTO'!C1190</f>
        <v>Descrizione del difetto: non sono presenti solo bombole d’ossigeno medicale bianche (O2).</v>
      </c>
      <c r="D1191" s="413" t="s">
        <v>1</v>
      </c>
      <c r="E1191" s="344" t="s">
        <v>2072</v>
      </c>
      <c r="F1191" s="344"/>
      <c r="G1191" s="345"/>
      <c r="H1191" s="324">
        <v>1191</v>
      </c>
    </row>
    <row r="1192" spans="1:8" ht="28.7" customHeight="1" x14ac:dyDescent="0.25">
      <c r="A1192" s="401" t="str">
        <f>'02 LISTA CONTROLLO E RAPPORTO'!A1191</f>
        <v/>
      </c>
      <c r="B1192" s="226"/>
      <c r="C1192" s="829" t="str">
        <f>'02 LISTA CONTROLLO E RAPPORTO'!C1191</f>
        <v>Le bombole di gas medicale (ossigeno O2) con vecchio codice colore devono essere smaltite in modo appropriato dal proprietario.</v>
      </c>
      <c r="D1192" s="830"/>
      <c r="E1192" s="830"/>
      <c r="F1192" s="830"/>
      <c r="G1192" s="831"/>
      <c r="H1192" s="324">
        <v>1192</v>
      </c>
    </row>
    <row r="1193" spans="1:8" ht="29.45" customHeight="1" x14ac:dyDescent="0.25">
      <c r="A1193" s="403" t="str">
        <f>'02 LISTA CONTROLLO E RAPPORTO'!A1192</f>
        <v/>
      </c>
      <c r="B1193" s="222"/>
      <c r="C1193" s="829" t="str">
        <f>'02 LISTA CONTROLLO E RAPPORTO'!C1192</f>
        <v>In caso di violazione di queste disposizioni, il proprietario può andare incontro a conseguenze di responsabilità civile, eventualità di cui deve essere informato.</v>
      </c>
      <c r="D1193" s="830"/>
      <c r="E1193" s="830"/>
      <c r="F1193" s="830"/>
      <c r="G1193" s="831"/>
      <c r="H1193" s="324">
        <v>1193</v>
      </c>
    </row>
    <row r="1194" spans="1:8" ht="45" x14ac:dyDescent="0.25">
      <c r="A1194" s="414" t="str">
        <f>'02 LISTA CONTROLLO E RAPPORTO'!A1193</f>
        <v/>
      </c>
      <c r="B1194" s="195">
        <v>8203.02</v>
      </c>
      <c r="C1194" s="75" t="str">
        <f>'02 LISTA CONTROLLO E RAPPORTO'!C1193</f>
        <v>Descrizione del difetto: l’approvvigionamento di ossigeno medicinale (O2) non è integrato nel sistema di garanzia della qualità dell’ospedale.</v>
      </c>
      <c r="D1194" s="415" t="s">
        <v>1</v>
      </c>
      <c r="E1194" s="344" t="s">
        <v>2072</v>
      </c>
      <c r="F1194" s="344"/>
      <c r="G1194" s="345"/>
      <c r="H1194" s="324">
        <v>1194</v>
      </c>
    </row>
    <row r="1195" spans="1:8" ht="57.6" customHeight="1" x14ac:dyDescent="0.25">
      <c r="A1195" s="401" t="str">
        <f>'02 LISTA CONTROLLO E RAPPORTO'!A1194</f>
        <v/>
      </c>
      <c r="B1195" s="226"/>
      <c r="C1195" s="829"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5" s="830"/>
      <c r="E1195" s="830"/>
      <c r="F1195" s="830"/>
      <c r="G1195" s="831"/>
      <c r="H1195" s="324">
        <v>1195</v>
      </c>
    </row>
    <row r="1196" spans="1:8" ht="29.45" customHeight="1" x14ac:dyDescent="0.25">
      <c r="A1196" s="403" t="str">
        <f>'02 LISTA CONTROLLO E RAPPORTO'!A1195</f>
        <v/>
      </c>
      <c r="B1196" s="222"/>
      <c r="C1196" s="829" t="str">
        <f>'02 LISTA CONTROLLO E RAPPORTO'!C1195</f>
        <v>In caso di violazione di queste disposizioni, il proprietario può andare incontro a conseguenze di responsabilità civile, eventualità di cui deve essere informato.</v>
      </c>
      <c r="D1196" s="830"/>
      <c r="E1196" s="830"/>
      <c r="F1196" s="830"/>
      <c r="G1196" s="831"/>
      <c r="H1196" s="324">
        <v>1196</v>
      </c>
    </row>
    <row r="1197" spans="1:8" ht="30" x14ac:dyDescent="0.25">
      <c r="A1197" s="414" t="str">
        <f>'02 LISTA CONTROLLO E RAPPORTO'!A1196</f>
        <v/>
      </c>
      <c r="B1197" s="195">
        <v>8203.0300000000007</v>
      </c>
      <c r="C1197" s="75" t="str">
        <f>'02 LISTA CONTROLLO E RAPPORTO'!C1196</f>
        <v>Descrizione del difetto: le bombole di gas medicinale non sono conservate in piedi su un supporto e assicurate contro le cadute.</v>
      </c>
      <c r="D1197" s="415" t="s">
        <v>1</v>
      </c>
      <c r="E1197" s="344" t="s">
        <v>2072</v>
      </c>
      <c r="F1197" s="344"/>
      <c r="G1197" s="345"/>
      <c r="H1197" s="324">
        <v>1197</v>
      </c>
    </row>
    <row r="1198" spans="1:8" ht="45" customHeight="1" x14ac:dyDescent="0.25">
      <c r="A1198" s="401" t="str">
        <f>'02 LISTA CONTROLLO E RAPPORTO'!A1197</f>
        <v/>
      </c>
      <c r="B1198" s="226"/>
      <c r="C1198" s="829"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8" s="830"/>
      <c r="E1198" s="830"/>
      <c r="F1198" s="830"/>
      <c r="G1198" s="831"/>
      <c r="H1198" s="324">
        <v>1198</v>
      </c>
    </row>
    <row r="1199" spans="1:8" ht="30" customHeight="1" thickBot="1" x14ac:dyDescent="0.3">
      <c r="A1199" s="403" t="str">
        <f>'02 LISTA CONTROLLO E RAPPORTO'!A1198</f>
        <v/>
      </c>
      <c r="B1199" s="222"/>
      <c r="C1199" s="821" t="str">
        <f>'02 LISTA CONTROLLO E RAPPORTO'!C1198</f>
        <v>In caso di violazione di queste disposizioni, il proprietario può andare incontro a conseguenze di responsabilità civile, eventualità di cui deve essere informato.</v>
      </c>
      <c r="D1199" s="822"/>
      <c r="E1199" s="822"/>
      <c r="F1199" s="822"/>
      <c r="G1199" s="823"/>
      <c r="H1199" s="324">
        <v>1199</v>
      </c>
    </row>
    <row r="1200" spans="1:8" ht="30.75" thickBot="1" x14ac:dyDescent="0.3">
      <c r="A1200" s="416" t="str">
        <f>'02 LISTA CONTROLLO E RAPPORTO'!A1199</f>
        <v/>
      </c>
      <c r="B1200" s="190">
        <v>8300</v>
      </c>
      <c r="C1200" s="417" t="str">
        <f>'02 LISTA CONTROLLO E RAPPORTO'!C1199</f>
        <v xml:space="preserve">Difetti straordinari nel capitolo «Installazioni del servizio sanitario» secondo le Istruzioni CPCP (art.11 cpv. 5) </v>
      </c>
      <c r="D1200" s="418"/>
      <c r="E1200" s="824"/>
      <c r="F1200" s="824"/>
      <c r="G1200" s="825"/>
      <c r="H1200" s="324">
        <v>1200</v>
      </c>
    </row>
    <row r="1201" spans="1:8" x14ac:dyDescent="0.25">
      <c r="A1201" s="419" t="str">
        <f>'02 LISTA CONTROLLO E RAPPORTO'!A1200</f>
        <v/>
      </c>
      <c r="B1201" s="191">
        <v>8301</v>
      </c>
      <c r="C1201" s="420" t="str">
        <f>'02 LISTA CONTROLLO E RAPPORTO'!C1200</f>
        <v>Descrizione del difetto:</v>
      </c>
      <c r="D1201" s="421"/>
      <c r="E1201" s="428" t="s">
        <v>2072</v>
      </c>
      <c r="F1201" s="428"/>
      <c r="G1201" s="429"/>
      <c r="H1201" s="324">
        <v>1201</v>
      </c>
    </row>
    <row r="1202" spans="1:8" x14ac:dyDescent="0.25">
      <c r="A1202" s="422" t="str">
        <f>'02 LISTA CONTROLLO E RAPPORTO'!A1201</f>
        <v/>
      </c>
      <c r="B1202" s="192">
        <v>8302</v>
      </c>
      <c r="C1202" s="423" t="str">
        <f>'02 LISTA CONTROLLO E RAPPORTO'!C1201</f>
        <v>Descrizione del difetto:</v>
      </c>
      <c r="D1202" s="424"/>
      <c r="E1202" s="430" t="s">
        <v>2072</v>
      </c>
      <c r="F1202" s="430"/>
      <c r="G1202" s="431"/>
      <c r="H1202" s="324">
        <v>1202</v>
      </c>
    </row>
    <row r="1203" spans="1:8" ht="15.75" thickBot="1" x14ac:dyDescent="0.3">
      <c r="A1203" s="425" t="str">
        <f>'02 LISTA CONTROLLO E RAPPORTO'!A1202</f>
        <v/>
      </c>
      <c r="B1203" s="193">
        <v>8303</v>
      </c>
      <c r="C1203" s="426" t="str">
        <f>'02 LISTA CONTROLLO E RAPPORTO'!C1202</f>
        <v>Descrizione del difetto:</v>
      </c>
      <c r="D1203" s="427"/>
      <c r="E1203" s="432" t="s">
        <v>2072</v>
      </c>
      <c r="F1203" s="432"/>
      <c r="G1203" s="433"/>
      <c r="H1203" s="324">
        <v>1203</v>
      </c>
    </row>
  </sheetData>
  <sheetProtection sheet="1" formatCells="0" formatRows="0" autoFilter="0"/>
  <autoFilter ref="A5:K1204" xr:uid="{3D01FE37-28D7-4DAC-B403-C5A6A4EC1B8A}"/>
  <mergeCells count="746">
    <mergeCell ref="C1134:G1134"/>
    <mergeCell ref="C1166:G1166"/>
    <mergeCell ref="C1167:G1167"/>
    <mergeCell ref="C1156:G1156"/>
    <mergeCell ref="C1157:G1157"/>
    <mergeCell ref="C1158:G1158"/>
    <mergeCell ref="C1153:G1153"/>
    <mergeCell ref="E1145:G1145"/>
    <mergeCell ref="E1149:G1149"/>
    <mergeCell ref="C1196:G1196"/>
    <mergeCell ref="C1192:G1192"/>
    <mergeCell ref="C1193:G1193"/>
    <mergeCell ref="C1188:G1188"/>
    <mergeCell ref="C1189:G1189"/>
    <mergeCell ref="C1185:G1185"/>
    <mergeCell ref="C1186:G1186"/>
    <mergeCell ref="E1190:G1190"/>
    <mergeCell ref="C1168:G1168"/>
    <mergeCell ref="C1169:G1169"/>
    <mergeCell ref="C1170:G1170"/>
    <mergeCell ref="C1047:G1047"/>
    <mergeCell ref="C1048:G1048"/>
    <mergeCell ref="C1049:G1049"/>
    <mergeCell ref="E1132:G1132"/>
    <mergeCell ref="E1113:G1113"/>
    <mergeCell ref="E1100:G1100"/>
    <mergeCell ref="C1125:G1125"/>
    <mergeCell ref="C1144:G1144"/>
    <mergeCell ref="C1142:G1142"/>
    <mergeCell ref="C1140:G1140"/>
    <mergeCell ref="C1088:G1088"/>
    <mergeCell ref="C1086:G1086"/>
    <mergeCell ref="C1108:G1108"/>
    <mergeCell ref="C1106:G1106"/>
    <mergeCell ref="C1104:G1104"/>
    <mergeCell ref="C1102:G1102"/>
    <mergeCell ref="C1099:G1099"/>
    <mergeCell ref="C1097:G1097"/>
    <mergeCell ref="C1095:G1095"/>
    <mergeCell ref="C1093:G1093"/>
    <mergeCell ref="C1090:G1090"/>
    <mergeCell ref="C1137:G1137"/>
    <mergeCell ref="C1138:G1138"/>
    <mergeCell ref="C1135:G1135"/>
    <mergeCell ref="C1019:G1019"/>
    <mergeCell ref="C1020:G1020"/>
    <mergeCell ref="C1021:G1021"/>
    <mergeCell ref="C1082:G1082"/>
    <mergeCell ref="C1080:G1080"/>
    <mergeCell ref="C1078:G1078"/>
    <mergeCell ref="C1072:G1072"/>
    <mergeCell ref="C1073:G1073"/>
    <mergeCell ref="C1074:G1074"/>
    <mergeCell ref="C1075:G1075"/>
    <mergeCell ref="C1076:G1076"/>
    <mergeCell ref="C1070:G1070"/>
    <mergeCell ref="C1066:G1066"/>
    <mergeCell ref="C1031:G1031"/>
    <mergeCell ref="C1032:G1032"/>
    <mergeCell ref="C1033:G1033"/>
    <mergeCell ref="C1034:G1034"/>
    <mergeCell ref="C1035:G1035"/>
    <mergeCell ref="C1036:G1036"/>
    <mergeCell ref="C1037:G1037"/>
    <mergeCell ref="C1038:G1038"/>
    <mergeCell ref="C1039:G1039"/>
    <mergeCell ref="C1064:G1064"/>
    <mergeCell ref="C1060:G1060"/>
    <mergeCell ref="E1200:G1200"/>
    <mergeCell ref="E1151:G1151"/>
    <mergeCell ref="E1154:G1154"/>
    <mergeCell ref="E1159:G1159"/>
    <mergeCell ref="E1174:G1174"/>
    <mergeCell ref="E1183:G1183"/>
    <mergeCell ref="C1129:G1129"/>
    <mergeCell ref="C1130:G1130"/>
    <mergeCell ref="C1127:G1127"/>
    <mergeCell ref="C1180:G1180"/>
    <mergeCell ref="C1181:G1181"/>
    <mergeCell ref="C1182:G1182"/>
    <mergeCell ref="C1176:G1176"/>
    <mergeCell ref="C1177:G1177"/>
    <mergeCell ref="C1178:G1178"/>
    <mergeCell ref="C1172:G1172"/>
    <mergeCell ref="C1161:G1161"/>
    <mergeCell ref="C1162:G1162"/>
    <mergeCell ref="C1163:G1163"/>
    <mergeCell ref="C1164:G1164"/>
    <mergeCell ref="C1165:G1165"/>
    <mergeCell ref="C1198:G1198"/>
    <mergeCell ref="C1199:G1199"/>
    <mergeCell ref="C1195:G1195"/>
    <mergeCell ref="C966:G966"/>
    <mergeCell ref="C1017:G1017"/>
    <mergeCell ref="C1015:G1015"/>
    <mergeCell ref="C1013:G1013"/>
    <mergeCell ref="C1009:G1009"/>
    <mergeCell ref="C1010:G1010"/>
    <mergeCell ref="C1011:G1011"/>
    <mergeCell ref="C1003:G1003"/>
    <mergeCell ref="C1004:G1004"/>
    <mergeCell ref="C1005:G1005"/>
    <mergeCell ref="C1001:G1001"/>
    <mergeCell ref="C1000:G1000"/>
    <mergeCell ref="E1007:G1007"/>
    <mergeCell ref="E998:G998"/>
    <mergeCell ref="E983:G983"/>
    <mergeCell ref="C1122:G1122"/>
    <mergeCell ref="C1123:G1123"/>
    <mergeCell ref="C1120:G1120"/>
    <mergeCell ref="C1117:G1117"/>
    <mergeCell ref="C1118:G1118"/>
    <mergeCell ref="C1115:G1115"/>
    <mergeCell ref="C1112:G1112"/>
    <mergeCell ref="C1110:G1110"/>
    <mergeCell ref="E1022:G1022"/>
    <mergeCell ref="C1055:G1055"/>
    <mergeCell ref="C1056:G1056"/>
    <mergeCell ref="C1057:G1057"/>
    <mergeCell ref="C1058:G1058"/>
    <mergeCell ref="C1059:G1059"/>
    <mergeCell ref="C1044:G1044"/>
    <mergeCell ref="C1045:G1045"/>
    <mergeCell ref="C1041:G1041"/>
    <mergeCell ref="C1042:G1042"/>
    <mergeCell ref="C1029:G1029"/>
    <mergeCell ref="C1061:G1061"/>
    <mergeCell ref="C1062:G1062"/>
    <mergeCell ref="C1063:G1063"/>
    <mergeCell ref="C1053:G1053"/>
    <mergeCell ref="C1051:G1051"/>
    <mergeCell ref="E959:G959"/>
    <mergeCell ref="E964:G964"/>
    <mergeCell ref="E1091:G1091"/>
    <mergeCell ref="E1084:G1084"/>
    <mergeCell ref="E1068:G1068"/>
    <mergeCell ref="E1026:G1026"/>
    <mergeCell ref="E1028:G1028"/>
    <mergeCell ref="C997:G997"/>
    <mergeCell ref="C995:G995"/>
    <mergeCell ref="C993:G993"/>
    <mergeCell ref="C991:G991"/>
    <mergeCell ref="C989:G989"/>
    <mergeCell ref="C987:G987"/>
    <mergeCell ref="C985:G985"/>
    <mergeCell ref="C982:G982"/>
    <mergeCell ref="C980:G980"/>
    <mergeCell ref="C977:G977"/>
    <mergeCell ref="C978:G978"/>
    <mergeCell ref="C975:G975"/>
    <mergeCell ref="C973:G973"/>
    <mergeCell ref="C961:G961"/>
    <mergeCell ref="C972:G972"/>
    <mergeCell ref="C970:G970"/>
    <mergeCell ref="C968:G968"/>
    <mergeCell ref="E573:G573"/>
    <mergeCell ref="E514:G514"/>
    <mergeCell ref="E493:G493"/>
    <mergeCell ref="E476:G476"/>
    <mergeCell ref="C518:G518"/>
    <mergeCell ref="C516:G516"/>
    <mergeCell ref="C513:G513"/>
    <mergeCell ref="C511:G511"/>
    <mergeCell ref="E801:G801"/>
    <mergeCell ref="E780:G780"/>
    <mergeCell ref="E771:G771"/>
    <mergeCell ref="E763:G763"/>
    <mergeCell ref="E748:G748"/>
    <mergeCell ref="C800:G800"/>
    <mergeCell ref="C798:G798"/>
    <mergeCell ref="C796:G796"/>
    <mergeCell ref="C794:G794"/>
    <mergeCell ref="C792:G792"/>
    <mergeCell ref="C790:G790"/>
    <mergeCell ref="C788:G788"/>
    <mergeCell ref="C786:G786"/>
    <mergeCell ref="C784:G784"/>
    <mergeCell ref="C782:G782"/>
    <mergeCell ref="C779:G779"/>
    <mergeCell ref="E632:G632"/>
    <mergeCell ref="C660:G660"/>
    <mergeCell ref="C661:G661"/>
    <mergeCell ref="C662:G662"/>
    <mergeCell ref="C658:G658"/>
    <mergeCell ref="C656:G656"/>
    <mergeCell ref="C654:G654"/>
    <mergeCell ref="C652:G652"/>
    <mergeCell ref="C650:G650"/>
    <mergeCell ref="C648:G648"/>
    <mergeCell ref="C646:G646"/>
    <mergeCell ref="C408:G408"/>
    <mergeCell ref="C404:G404"/>
    <mergeCell ref="C402:G402"/>
    <mergeCell ref="C399:G399"/>
    <mergeCell ref="C397:G397"/>
    <mergeCell ref="C395:G395"/>
    <mergeCell ref="C509:G509"/>
    <mergeCell ref="C507:G507"/>
    <mergeCell ref="C504:G504"/>
    <mergeCell ref="C505:G505"/>
    <mergeCell ref="C501:G501"/>
    <mergeCell ref="C502:G502"/>
    <mergeCell ref="C498:G498"/>
    <mergeCell ref="E428:G428"/>
    <mergeCell ref="E413:G413"/>
    <mergeCell ref="C474:G474"/>
    <mergeCell ref="C463:G463"/>
    <mergeCell ref="E466:G466"/>
    <mergeCell ref="E461:G461"/>
    <mergeCell ref="E455:G455"/>
    <mergeCell ref="E442:G442"/>
    <mergeCell ref="E436:G436"/>
    <mergeCell ref="C459:G459"/>
    <mergeCell ref="C457:G457"/>
    <mergeCell ref="C425:G425"/>
    <mergeCell ref="C423:G423"/>
    <mergeCell ref="C421:G421"/>
    <mergeCell ref="C419:G419"/>
    <mergeCell ref="C417:G417"/>
    <mergeCell ref="C415:G415"/>
    <mergeCell ref="C412:G412"/>
    <mergeCell ref="C411:G411"/>
    <mergeCell ref="C410:G410"/>
    <mergeCell ref="E272:G272"/>
    <mergeCell ref="C298:G298"/>
    <mergeCell ref="C299:G299"/>
    <mergeCell ref="C300:G300"/>
    <mergeCell ref="C301:G301"/>
    <mergeCell ref="C302:G302"/>
    <mergeCell ref="C303:G303"/>
    <mergeCell ref="C304:G304"/>
    <mergeCell ref="C305:G305"/>
    <mergeCell ref="C296:G296"/>
    <mergeCell ref="C294:G294"/>
    <mergeCell ref="C291:G291"/>
    <mergeCell ref="C281:G281"/>
    <mergeCell ref="C278:G278"/>
    <mergeCell ref="C279:G279"/>
    <mergeCell ref="C276:G276"/>
    <mergeCell ref="C274:G274"/>
    <mergeCell ref="C292:G292"/>
    <mergeCell ref="C289:G289"/>
    <mergeCell ref="C287:G287"/>
    <mergeCell ref="C285:G285"/>
    <mergeCell ref="C283:G283"/>
    <mergeCell ref="E236:G236"/>
    <mergeCell ref="E203:G203"/>
    <mergeCell ref="E190:G190"/>
    <mergeCell ref="C205:G205"/>
    <mergeCell ref="C206:G206"/>
    <mergeCell ref="C207:G207"/>
    <mergeCell ref="C208:G208"/>
    <mergeCell ref="C209:G209"/>
    <mergeCell ref="C210:G210"/>
    <mergeCell ref="C202:G202"/>
    <mergeCell ref="C200:G200"/>
    <mergeCell ref="C198:G198"/>
    <mergeCell ref="C196:G196"/>
    <mergeCell ref="C194:G194"/>
    <mergeCell ref="E151:G151"/>
    <mergeCell ref="E17:G17"/>
    <mergeCell ref="E8:G8"/>
    <mergeCell ref="C137:G137"/>
    <mergeCell ref="C138:G138"/>
    <mergeCell ref="C139:G139"/>
    <mergeCell ref="C140:G140"/>
    <mergeCell ref="C141:G141"/>
    <mergeCell ref="C142:G142"/>
    <mergeCell ref="C143:G143"/>
    <mergeCell ref="C144:G144"/>
    <mergeCell ref="C135:G135"/>
    <mergeCell ref="C133:G133"/>
    <mergeCell ref="C130:G130"/>
    <mergeCell ref="C123:G123"/>
    <mergeCell ref="C124:G124"/>
    <mergeCell ref="C96:G96"/>
    <mergeCell ref="C97:G97"/>
    <mergeCell ref="C98:G98"/>
    <mergeCell ref="C99:G99"/>
    <mergeCell ref="C94:G94"/>
    <mergeCell ref="C111:G111"/>
    <mergeCell ref="C102:G102"/>
    <mergeCell ref="C103:G103"/>
    <mergeCell ref="C2:E2"/>
    <mergeCell ref="A3:E3"/>
    <mergeCell ref="E4:G4"/>
    <mergeCell ref="E145:G145"/>
    <mergeCell ref="E131:G131"/>
    <mergeCell ref="E109:G109"/>
    <mergeCell ref="E112:G112"/>
    <mergeCell ref="E100:G100"/>
    <mergeCell ref="E81:G81"/>
    <mergeCell ref="E64:G64"/>
    <mergeCell ref="C10:G10"/>
    <mergeCell ref="C12:G12"/>
    <mergeCell ref="C13:G13"/>
    <mergeCell ref="C14:G14"/>
    <mergeCell ref="C15:G15"/>
    <mergeCell ref="C16:G16"/>
    <mergeCell ref="C119:G119"/>
    <mergeCell ref="C120:G120"/>
    <mergeCell ref="C116:G116"/>
    <mergeCell ref="C117:G117"/>
    <mergeCell ref="C114:G114"/>
    <mergeCell ref="C128:G128"/>
    <mergeCell ref="C126:G126"/>
    <mergeCell ref="C122:G122"/>
    <mergeCell ref="C104:G104"/>
    <mergeCell ref="C105:G105"/>
    <mergeCell ref="C106:G106"/>
    <mergeCell ref="C107:G107"/>
    <mergeCell ref="C88:G88"/>
    <mergeCell ref="C89:G89"/>
    <mergeCell ref="C90:G90"/>
    <mergeCell ref="C91:G91"/>
    <mergeCell ref="C92:G92"/>
    <mergeCell ref="C83:G83"/>
    <mergeCell ref="C84:G84"/>
    <mergeCell ref="C85:G85"/>
    <mergeCell ref="C86:G86"/>
    <mergeCell ref="C87:G87"/>
    <mergeCell ref="C77:G77"/>
    <mergeCell ref="C78:G78"/>
    <mergeCell ref="C79:G79"/>
    <mergeCell ref="C80:G80"/>
    <mergeCell ref="C71:G71"/>
    <mergeCell ref="C72:G72"/>
    <mergeCell ref="C73:G73"/>
    <mergeCell ref="C74:G74"/>
    <mergeCell ref="C75:G75"/>
    <mergeCell ref="C59:G59"/>
    <mergeCell ref="C60:G60"/>
    <mergeCell ref="C61:G61"/>
    <mergeCell ref="C52:G52"/>
    <mergeCell ref="C53:G53"/>
    <mergeCell ref="C54:G54"/>
    <mergeCell ref="C55:G55"/>
    <mergeCell ref="C56:G56"/>
    <mergeCell ref="C66:G66"/>
    <mergeCell ref="C67:G67"/>
    <mergeCell ref="C68:G68"/>
    <mergeCell ref="C69:G69"/>
    <mergeCell ref="C70:G70"/>
    <mergeCell ref="C33:G33"/>
    <mergeCell ref="C34:G34"/>
    <mergeCell ref="C25:G25"/>
    <mergeCell ref="C26:G26"/>
    <mergeCell ref="C27:G27"/>
    <mergeCell ref="C28:G28"/>
    <mergeCell ref="C29:G29"/>
    <mergeCell ref="C57:G57"/>
    <mergeCell ref="C58:G58"/>
    <mergeCell ref="C50:G50"/>
    <mergeCell ref="C20:G20"/>
    <mergeCell ref="C18:G18"/>
    <mergeCell ref="C156:G156"/>
    <mergeCell ref="C155:G155"/>
    <mergeCell ref="C153:G153"/>
    <mergeCell ref="C45:G45"/>
    <mergeCell ref="C46:G46"/>
    <mergeCell ref="C47:G47"/>
    <mergeCell ref="C48:G48"/>
    <mergeCell ref="C49:G49"/>
    <mergeCell ref="C40:G40"/>
    <mergeCell ref="C41:G41"/>
    <mergeCell ref="C42:G42"/>
    <mergeCell ref="C43:G43"/>
    <mergeCell ref="C44:G44"/>
    <mergeCell ref="C35:G35"/>
    <mergeCell ref="C36:G36"/>
    <mergeCell ref="C37:G37"/>
    <mergeCell ref="C38:G38"/>
    <mergeCell ref="C39:G39"/>
    <mergeCell ref="C30:G30"/>
    <mergeCell ref="C31:G31"/>
    <mergeCell ref="C32:G32"/>
    <mergeCell ref="C76:G76"/>
    <mergeCell ref="C188:G188"/>
    <mergeCell ref="C186:G186"/>
    <mergeCell ref="C184:G184"/>
    <mergeCell ref="C182:G182"/>
    <mergeCell ref="C180:G180"/>
    <mergeCell ref="C162:G162"/>
    <mergeCell ref="C158:G158"/>
    <mergeCell ref="C159:G159"/>
    <mergeCell ref="C160:G160"/>
    <mergeCell ref="C177:G177"/>
    <mergeCell ref="C175:G175"/>
    <mergeCell ref="C174:G174"/>
    <mergeCell ref="C171:G171"/>
    <mergeCell ref="C168:G168"/>
    <mergeCell ref="C169:G169"/>
    <mergeCell ref="C166:G166"/>
    <mergeCell ref="C164:G164"/>
    <mergeCell ref="E178:G178"/>
    <mergeCell ref="E172:G172"/>
    <mergeCell ref="C270:G270"/>
    <mergeCell ref="C261:G261"/>
    <mergeCell ref="C259:G259"/>
    <mergeCell ref="C263:G263"/>
    <mergeCell ref="C264:G264"/>
    <mergeCell ref="C266:G266"/>
    <mergeCell ref="C267:G267"/>
    <mergeCell ref="C192:G192"/>
    <mergeCell ref="C235:G235"/>
    <mergeCell ref="C233:G233"/>
    <mergeCell ref="C231:G231"/>
    <mergeCell ref="C228:G228"/>
    <mergeCell ref="C229:G229"/>
    <mergeCell ref="C225:G225"/>
    <mergeCell ref="C226:G226"/>
    <mergeCell ref="C223:G223"/>
    <mergeCell ref="C221:G221"/>
    <mergeCell ref="C218:G218"/>
    <mergeCell ref="C219:G219"/>
    <mergeCell ref="C216:G216"/>
    <mergeCell ref="C213:G213"/>
    <mergeCell ref="C214:G214"/>
    <mergeCell ref="C212:G212"/>
    <mergeCell ref="E268:G268"/>
    <mergeCell ref="C245:G245"/>
    <mergeCell ref="C242:G242"/>
    <mergeCell ref="C241:G241"/>
    <mergeCell ref="C239:G239"/>
    <mergeCell ref="C238:G238"/>
    <mergeCell ref="C257:G257"/>
    <mergeCell ref="C249:G249"/>
    <mergeCell ref="C247:G247"/>
    <mergeCell ref="C251:G251"/>
    <mergeCell ref="C252:G252"/>
    <mergeCell ref="C254:G254"/>
    <mergeCell ref="C255:G255"/>
    <mergeCell ref="E243:G243"/>
    <mergeCell ref="C307:G307"/>
    <mergeCell ref="C308:G308"/>
    <mergeCell ref="C309:G309"/>
    <mergeCell ref="C327:G327"/>
    <mergeCell ref="C325:G325"/>
    <mergeCell ref="C323:G323"/>
    <mergeCell ref="C320:G320"/>
    <mergeCell ref="C321:G321"/>
    <mergeCell ref="C337:G337"/>
    <mergeCell ref="C335:G335"/>
    <mergeCell ref="C333:G333"/>
    <mergeCell ref="C330:G330"/>
    <mergeCell ref="C331:G331"/>
    <mergeCell ref="E328:G328"/>
    <mergeCell ref="E318:G318"/>
    <mergeCell ref="C317:G317"/>
    <mergeCell ref="C315:G315"/>
    <mergeCell ref="C313:G313"/>
    <mergeCell ref="C311:G311"/>
    <mergeCell ref="E338:G338"/>
    <mergeCell ref="C361:G361"/>
    <mergeCell ref="C359:G359"/>
    <mergeCell ref="C357:G357"/>
    <mergeCell ref="C355:G355"/>
    <mergeCell ref="C353:G353"/>
    <mergeCell ref="C351:G351"/>
    <mergeCell ref="C349:G349"/>
    <mergeCell ref="C340:G340"/>
    <mergeCell ref="C341:G341"/>
    <mergeCell ref="C342:G342"/>
    <mergeCell ref="C343:G343"/>
    <mergeCell ref="C344:G344"/>
    <mergeCell ref="C345:G345"/>
    <mergeCell ref="C346:G346"/>
    <mergeCell ref="C347:G347"/>
    <mergeCell ref="C375:G375"/>
    <mergeCell ref="C373:G373"/>
    <mergeCell ref="C371:G371"/>
    <mergeCell ref="C369:G369"/>
    <mergeCell ref="C367:G367"/>
    <mergeCell ref="C365:G365"/>
    <mergeCell ref="C363:G363"/>
    <mergeCell ref="C435:G435"/>
    <mergeCell ref="C432:G432"/>
    <mergeCell ref="C433:G433"/>
    <mergeCell ref="C430:G430"/>
    <mergeCell ref="C392:G392"/>
    <mergeCell ref="C390:G390"/>
    <mergeCell ref="C388:G388"/>
    <mergeCell ref="C383:G383"/>
    <mergeCell ref="C384:G384"/>
    <mergeCell ref="E386:G386"/>
    <mergeCell ref="C381:G381"/>
    <mergeCell ref="C379:G379"/>
    <mergeCell ref="C377:G377"/>
    <mergeCell ref="E406:G406"/>
    <mergeCell ref="E400:G400"/>
    <mergeCell ref="E393:G393"/>
    <mergeCell ref="C427:G427"/>
    <mergeCell ref="C454:G454"/>
    <mergeCell ref="C446:G446"/>
    <mergeCell ref="C444:G444"/>
    <mergeCell ref="C488:G488"/>
    <mergeCell ref="C486:G486"/>
    <mergeCell ref="C483:G483"/>
    <mergeCell ref="C484:G484"/>
    <mergeCell ref="C480:G480"/>
    <mergeCell ref="C481:G481"/>
    <mergeCell ref="C478:G478"/>
    <mergeCell ref="C448:G448"/>
    <mergeCell ref="C449:G449"/>
    <mergeCell ref="C450:G450"/>
    <mergeCell ref="C451:G451"/>
    <mergeCell ref="C452:G452"/>
    <mergeCell ref="C453:G453"/>
    <mergeCell ref="C472:G472"/>
    <mergeCell ref="C470:G470"/>
    <mergeCell ref="C468:G468"/>
    <mergeCell ref="C465:G465"/>
    <mergeCell ref="C499:G499"/>
    <mergeCell ref="C495:G495"/>
    <mergeCell ref="C496:G496"/>
    <mergeCell ref="C492:G492"/>
    <mergeCell ref="C490:G490"/>
    <mergeCell ref="C525:G525"/>
    <mergeCell ref="C523:G523"/>
    <mergeCell ref="C521:G521"/>
    <mergeCell ref="C520:G520"/>
    <mergeCell ref="C537:G537"/>
    <mergeCell ref="C535:G535"/>
    <mergeCell ref="C533:G533"/>
    <mergeCell ref="C531:G531"/>
    <mergeCell ref="C529:G529"/>
    <mergeCell ref="C572:G572"/>
    <mergeCell ref="C570:G570"/>
    <mergeCell ref="C568:G568"/>
    <mergeCell ref="C566:G566"/>
    <mergeCell ref="C564:G564"/>
    <mergeCell ref="C562:G562"/>
    <mergeCell ref="C559:G559"/>
    <mergeCell ref="C557:G557"/>
    <mergeCell ref="C555:G555"/>
    <mergeCell ref="C527:G527"/>
    <mergeCell ref="C543:G543"/>
    <mergeCell ref="C541:G541"/>
    <mergeCell ref="C539:G539"/>
    <mergeCell ref="C612:G612"/>
    <mergeCell ref="C613:G613"/>
    <mergeCell ref="C610:G610"/>
    <mergeCell ref="C608:G608"/>
    <mergeCell ref="C606:G606"/>
    <mergeCell ref="C602:G602"/>
    <mergeCell ref="C603:G603"/>
    <mergeCell ref="C604:G604"/>
    <mergeCell ref="C600:G600"/>
    <mergeCell ref="C598:G598"/>
    <mergeCell ref="C595:G595"/>
    <mergeCell ref="C596:G596"/>
    <mergeCell ref="C593:G593"/>
    <mergeCell ref="C552:G552"/>
    <mergeCell ref="C553:G553"/>
    <mergeCell ref="C550:G550"/>
    <mergeCell ref="C548:G548"/>
    <mergeCell ref="C545:G545"/>
    <mergeCell ref="C546:G546"/>
    <mergeCell ref="C561:G561"/>
    <mergeCell ref="C582:G582"/>
    <mergeCell ref="C580:G580"/>
    <mergeCell ref="C577:G577"/>
    <mergeCell ref="C578:G578"/>
    <mergeCell ref="C591:G591"/>
    <mergeCell ref="C589:G589"/>
    <mergeCell ref="C587:G587"/>
    <mergeCell ref="C584:G584"/>
    <mergeCell ref="C585:G585"/>
    <mergeCell ref="C631:G631"/>
    <mergeCell ref="C629:G629"/>
    <mergeCell ref="C626:G626"/>
    <mergeCell ref="C627:G627"/>
    <mergeCell ref="C624:G624"/>
    <mergeCell ref="C620:G620"/>
    <mergeCell ref="C617:G617"/>
    <mergeCell ref="C615:G615"/>
    <mergeCell ref="E618:G618"/>
    <mergeCell ref="C622:G622"/>
    <mergeCell ref="C685:G685"/>
    <mergeCell ref="C634:G634"/>
    <mergeCell ref="C681:G681"/>
    <mergeCell ref="C682:G682"/>
    <mergeCell ref="C683:G683"/>
    <mergeCell ref="C679:G679"/>
    <mergeCell ref="C677:G677"/>
    <mergeCell ref="C675:G675"/>
    <mergeCell ref="C672:G672"/>
    <mergeCell ref="C670:G670"/>
    <mergeCell ref="C668:G668"/>
    <mergeCell ref="C666:G666"/>
    <mergeCell ref="C643:G643"/>
    <mergeCell ref="C641:G641"/>
    <mergeCell ref="C638:G638"/>
    <mergeCell ref="C639:G639"/>
    <mergeCell ref="C636:G636"/>
    <mergeCell ref="E674:G674"/>
    <mergeCell ref="E664:G664"/>
    <mergeCell ref="E644:G644"/>
    <mergeCell ref="C663:G663"/>
    <mergeCell ref="C691:G691"/>
    <mergeCell ref="C687:G687"/>
    <mergeCell ref="C688:G688"/>
    <mergeCell ref="C689:G689"/>
    <mergeCell ref="E692:G692"/>
    <mergeCell ref="E739:G739"/>
    <mergeCell ref="E715:G715"/>
    <mergeCell ref="E709:G709"/>
    <mergeCell ref="E696:G696"/>
    <mergeCell ref="E698:G698"/>
    <mergeCell ref="C713:G713"/>
    <mergeCell ref="C711:G711"/>
    <mergeCell ref="C704:G704"/>
    <mergeCell ref="C705:G705"/>
    <mergeCell ref="C706:G706"/>
    <mergeCell ref="C707:G707"/>
    <mergeCell ref="C708:G708"/>
    <mergeCell ref="C717:G717"/>
    <mergeCell ref="C719:G719"/>
    <mergeCell ref="C702:G702"/>
    <mergeCell ref="C700:G700"/>
    <mergeCell ref="C738:G738"/>
    <mergeCell ref="C735:G735"/>
    <mergeCell ref="C729:G729"/>
    <mergeCell ref="C721:G721"/>
    <mergeCell ref="C722:G722"/>
    <mergeCell ref="C736:G736"/>
    <mergeCell ref="C733:G733"/>
    <mergeCell ref="C731:G731"/>
    <mergeCell ref="C743:G743"/>
    <mergeCell ref="C744:G744"/>
    <mergeCell ref="C741:G741"/>
    <mergeCell ref="C727:G727"/>
    <mergeCell ref="C754:G754"/>
    <mergeCell ref="C755:G755"/>
    <mergeCell ref="C751:G751"/>
    <mergeCell ref="C752:G752"/>
    <mergeCell ref="C750:G750"/>
    <mergeCell ref="C724:G724"/>
    <mergeCell ref="C725:G725"/>
    <mergeCell ref="C746:G746"/>
    <mergeCell ref="C747:G747"/>
    <mergeCell ref="C834:G834"/>
    <mergeCell ref="C831:G831"/>
    <mergeCell ref="C832:G832"/>
    <mergeCell ref="E829:G829"/>
    <mergeCell ref="E823:G823"/>
    <mergeCell ref="E811:G811"/>
    <mergeCell ref="E813:G813"/>
    <mergeCell ref="C759:G759"/>
    <mergeCell ref="C757:G757"/>
    <mergeCell ref="C775:G775"/>
    <mergeCell ref="C773:G773"/>
    <mergeCell ref="C769:G769"/>
    <mergeCell ref="C767:G767"/>
    <mergeCell ref="C765:G765"/>
    <mergeCell ref="C761:G761"/>
    <mergeCell ref="C762:G762"/>
    <mergeCell ref="E807:G807"/>
    <mergeCell ref="C827:G827"/>
    <mergeCell ref="C825:G825"/>
    <mergeCell ref="C777:G777"/>
    <mergeCell ref="C872:G872"/>
    <mergeCell ref="C865:G865"/>
    <mergeCell ref="C863:G863"/>
    <mergeCell ref="C861:G861"/>
    <mergeCell ref="C859:G859"/>
    <mergeCell ref="C857:G857"/>
    <mergeCell ref="C838:G838"/>
    <mergeCell ref="C836:G836"/>
    <mergeCell ref="C848:G848"/>
    <mergeCell ref="C845:G845"/>
    <mergeCell ref="C843:G843"/>
    <mergeCell ref="C841:G841"/>
    <mergeCell ref="C867:G867"/>
    <mergeCell ref="C926:G926"/>
    <mergeCell ref="C923:G923"/>
    <mergeCell ref="C918:G918"/>
    <mergeCell ref="C805:G805"/>
    <mergeCell ref="C806:G806"/>
    <mergeCell ref="C819:G819"/>
    <mergeCell ref="C820:G820"/>
    <mergeCell ref="C821:G821"/>
    <mergeCell ref="C822:G822"/>
    <mergeCell ref="C817:G817"/>
    <mergeCell ref="C815:G815"/>
    <mergeCell ref="E877:G877"/>
    <mergeCell ref="E879:G879"/>
    <mergeCell ref="E873:G873"/>
    <mergeCell ref="E846:G846"/>
    <mergeCell ref="E839:G839"/>
    <mergeCell ref="C854:G854"/>
    <mergeCell ref="C855:G855"/>
    <mergeCell ref="C852:G852"/>
    <mergeCell ref="C850:G850"/>
    <mergeCell ref="C868:G868"/>
    <mergeCell ref="C869:G869"/>
    <mergeCell ref="C870:G870"/>
    <mergeCell ref="C871:G871"/>
    <mergeCell ref="C903:G903"/>
    <mergeCell ref="C900:G900"/>
    <mergeCell ref="C896:G896"/>
    <mergeCell ref="C957:G957"/>
    <mergeCell ref="C958:G958"/>
    <mergeCell ref="C954:G954"/>
    <mergeCell ref="C955:G955"/>
    <mergeCell ref="C952:G952"/>
    <mergeCell ref="C950:G950"/>
    <mergeCell ref="C948:G948"/>
    <mergeCell ref="C946:G946"/>
    <mergeCell ref="C928:G928"/>
    <mergeCell ref="C940:G940"/>
    <mergeCell ref="C941:G941"/>
    <mergeCell ref="C935:G935"/>
    <mergeCell ref="C932:G932"/>
    <mergeCell ref="C930:G930"/>
    <mergeCell ref="C944:G944"/>
    <mergeCell ref="C937:G937"/>
    <mergeCell ref="C938:G938"/>
    <mergeCell ref="C939:G939"/>
    <mergeCell ref="E942:G942"/>
    <mergeCell ref="E933:G933"/>
    <mergeCell ref="C925:G925"/>
    <mergeCell ref="C897:G897"/>
    <mergeCell ref="C898:G898"/>
    <mergeCell ref="C803:G803"/>
    <mergeCell ref="E921:G921"/>
    <mergeCell ref="E908:G908"/>
    <mergeCell ref="E901:G901"/>
    <mergeCell ref="A1:G1"/>
    <mergeCell ref="C575:G575"/>
    <mergeCell ref="C884:G884"/>
    <mergeCell ref="C882:G882"/>
    <mergeCell ref="C881:G881"/>
    <mergeCell ref="C919:G919"/>
    <mergeCell ref="C915:G915"/>
    <mergeCell ref="C916:G916"/>
    <mergeCell ref="C912:G912"/>
    <mergeCell ref="C913:G913"/>
    <mergeCell ref="C910:G910"/>
    <mergeCell ref="C907:G907"/>
    <mergeCell ref="C894:G894"/>
    <mergeCell ref="C892:G892"/>
    <mergeCell ref="C890:G890"/>
    <mergeCell ref="C888:G888"/>
    <mergeCell ref="C886:G886"/>
    <mergeCell ref="C905:G905"/>
  </mergeCells>
  <conditionalFormatting sqref="A192">
    <cfRule type="expression" dxfId="60" priority="71">
      <formula>$I190="entfällt"</formula>
    </cfRule>
  </conditionalFormatting>
  <conditionalFormatting sqref="A194 A198 A202 A221 A223 A231 A233 A259 A261 A276 A278:A279 A281 A283 A285 A287 A289 A291:A292 A294 A296 A298:A305 A307:A309 A311 A313 A315 A323 A325 A333 A335 A340:A347 A349 A351 A353 A355 A357 A359 A361 A363 A365 A367 A369 A371 A373 A375 A377 A379 A383:A384 A390 A397 A417 A419 A421 A423 A425 A446 A470 A474">
    <cfRule type="expression" dxfId="59" priority="75">
      <formula>$I192="entfällt"</formula>
    </cfRule>
  </conditionalFormatting>
  <conditionalFormatting sqref="A196">
    <cfRule type="expression" dxfId="58" priority="73">
      <formula>$I194="entfällt"</formula>
    </cfRule>
  </conditionalFormatting>
  <conditionalFormatting sqref="A200">
    <cfRule type="expression" dxfId="57" priority="72">
      <formula>$I198="entfällt"</formula>
    </cfRule>
  </conditionalFormatting>
  <conditionalFormatting sqref="A205:A210">
    <cfRule type="expression" dxfId="56" priority="51">
      <formula>$I203="entfällt"</formula>
    </cfRule>
  </conditionalFormatting>
  <conditionalFormatting sqref="A212:A214">
    <cfRule type="expression" dxfId="55" priority="50">
      <formula>$I210="entfällt"</formula>
    </cfRule>
  </conditionalFormatting>
  <conditionalFormatting sqref="A216">
    <cfRule type="expression" dxfId="54" priority="68">
      <formula>$I214="entfällt"</formula>
    </cfRule>
  </conditionalFormatting>
  <conditionalFormatting sqref="A218:A219">
    <cfRule type="expression" dxfId="53" priority="49">
      <formula>$I216="entfällt"</formula>
    </cfRule>
  </conditionalFormatting>
  <conditionalFormatting sqref="A225:A226">
    <cfRule type="expression" dxfId="52" priority="48">
      <formula>$I223="entfällt"</formula>
    </cfRule>
  </conditionalFormatting>
  <conditionalFormatting sqref="A228:A229">
    <cfRule type="expression" dxfId="51" priority="47">
      <formula>$I226="entfällt"</formula>
    </cfRule>
  </conditionalFormatting>
  <conditionalFormatting sqref="A235">
    <cfRule type="expression" dxfId="50" priority="66">
      <formula>$I233="entfällt"</formula>
    </cfRule>
  </conditionalFormatting>
  <conditionalFormatting sqref="A238:A239">
    <cfRule type="expression" dxfId="49" priority="62">
      <formula>$I236="entfällt"</formula>
    </cfRule>
  </conditionalFormatting>
  <conditionalFormatting sqref="A241:A242">
    <cfRule type="expression" dxfId="48" priority="46">
      <formula>$I239="entfällt"</formula>
    </cfRule>
  </conditionalFormatting>
  <conditionalFormatting sqref="A245">
    <cfRule type="expression" dxfId="47" priority="61">
      <formula>$I243="entfällt"</formula>
    </cfRule>
  </conditionalFormatting>
  <conditionalFormatting sqref="A247">
    <cfRule type="expression" dxfId="46" priority="60">
      <formula>$I245="entfällt"</formula>
    </cfRule>
  </conditionalFormatting>
  <conditionalFormatting sqref="A249">
    <cfRule type="expression" dxfId="45" priority="59">
      <formula>$I247="entfällt"</formula>
    </cfRule>
  </conditionalFormatting>
  <conditionalFormatting sqref="A251:A252">
    <cfRule type="expression" dxfId="44" priority="53">
      <formula>$I249="entfällt"</formula>
    </cfRule>
  </conditionalFormatting>
  <conditionalFormatting sqref="A254:A255">
    <cfRule type="expression" dxfId="43" priority="45">
      <formula>$I252="entfällt"</formula>
    </cfRule>
  </conditionalFormatting>
  <conditionalFormatting sqref="A257">
    <cfRule type="expression" dxfId="42" priority="56">
      <formula>$I255="entfällt"</formula>
    </cfRule>
  </conditionalFormatting>
  <conditionalFormatting sqref="A263:A264">
    <cfRule type="expression" dxfId="41" priority="44">
      <formula>$I261="entfällt"</formula>
    </cfRule>
  </conditionalFormatting>
  <conditionalFormatting sqref="A266:A267">
    <cfRule type="expression" dxfId="40" priority="54">
      <formula>$I264="entfällt"</formula>
    </cfRule>
  </conditionalFormatting>
  <conditionalFormatting sqref="A270">
    <cfRule type="expression" dxfId="39" priority="52">
      <formula>$I268="entfällt"</formula>
    </cfRule>
  </conditionalFormatting>
  <conditionalFormatting sqref="A274">
    <cfRule type="expression" dxfId="38" priority="43">
      <formula>$I272="entfällt"</formula>
    </cfRule>
  </conditionalFormatting>
  <conditionalFormatting sqref="A317">
    <cfRule type="expression" dxfId="37" priority="42">
      <formula>$I315="entfällt"</formula>
    </cfRule>
  </conditionalFormatting>
  <conditionalFormatting sqref="A320:A321">
    <cfRule type="expression" dxfId="36" priority="41">
      <formula>$I318="entfällt"</formula>
    </cfRule>
  </conditionalFormatting>
  <conditionalFormatting sqref="A327">
    <cfRule type="expression" dxfId="35" priority="40">
      <formula>$I325="entfällt"</formula>
    </cfRule>
  </conditionalFormatting>
  <conditionalFormatting sqref="A330:A331">
    <cfRule type="expression" dxfId="34" priority="39">
      <formula>$I328="entfällt"</formula>
    </cfRule>
  </conditionalFormatting>
  <conditionalFormatting sqref="A337">
    <cfRule type="expression" dxfId="33" priority="38">
      <formula>$I335="entfällt"</formula>
    </cfRule>
  </conditionalFormatting>
  <conditionalFormatting sqref="A381">
    <cfRule type="expression" dxfId="32" priority="37">
      <formula>$I379="entfällt"</formula>
    </cfRule>
  </conditionalFormatting>
  <conditionalFormatting sqref="A388">
    <cfRule type="expression" dxfId="31" priority="36">
      <formula>$I386="entfällt"</formula>
    </cfRule>
  </conditionalFormatting>
  <conditionalFormatting sqref="A392">
    <cfRule type="expression" dxfId="30" priority="35">
      <formula>$I390="entfällt"</formula>
    </cfRule>
  </conditionalFormatting>
  <conditionalFormatting sqref="A395">
    <cfRule type="expression" dxfId="29" priority="34">
      <formula>$I393="entfällt"</formula>
    </cfRule>
  </conditionalFormatting>
  <conditionalFormatting sqref="A399">
    <cfRule type="expression" dxfId="28" priority="33">
      <formula>$I397="entfällt"</formula>
    </cfRule>
  </conditionalFormatting>
  <conditionalFormatting sqref="A402">
    <cfRule type="expression" dxfId="27" priority="32">
      <formula>$I400="entfällt"</formula>
    </cfRule>
  </conditionalFormatting>
  <conditionalFormatting sqref="A404">
    <cfRule type="expression" dxfId="26" priority="31">
      <formula>$I402="entfällt"</formula>
    </cfRule>
  </conditionalFormatting>
  <conditionalFormatting sqref="A408">
    <cfRule type="expression" dxfId="25" priority="30">
      <formula>$I406="entfällt"</formula>
    </cfRule>
  </conditionalFormatting>
  <conditionalFormatting sqref="A410:A412">
    <cfRule type="expression" dxfId="24" priority="29">
      <formula>$I408="entfällt"</formula>
    </cfRule>
  </conditionalFormatting>
  <conditionalFormatting sqref="A415">
    <cfRule type="expression" dxfId="23" priority="28">
      <formula>$I413="entfällt"</formula>
    </cfRule>
  </conditionalFormatting>
  <conditionalFormatting sqref="A427">
    <cfRule type="expression" dxfId="22" priority="27">
      <formula>$I425="entfällt"</formula>
    </cfRule>
  </conditionalFormatting>
  <conditionalFormatting sqref="A430">
    <cfRule type="expression" dxfId="21" priority="26">
      <formula>$I428="entfällt"</formula>
    </cfRule>
  </conditionalFormatting>
  <conditionalFormatting sqref="A432:A433">
    <cfRule type="expression" dxfId="20" priority="25">
      <formula>$I430="entfällt"</formula>
    </cfRule>
  </conditionalFormatting>
  <conditionalFormatting sqref="A435">
    <cfRule type="expression" dxfId="19" priority="24">
      <formula>$I433="entfällt"</formula>
    </cfRule>
  </conditionalFormatting>
  <conditionalFormatting sqref="A444">
    <cfRule type="expression" dxfId="18" priority="22">
      <formula>$I442="entfällt"</formula>
    </cfRule>
  </conditionalFormatting>
  <conditionalFormatting sqref="A448:A454">
    <cfRule type="expression" dxfId="17" priority="21">
      <formula>$I446="entfällt"</formula>
    </cfRule>
  </conditionalFormatting>
  <conditionalFormatting sqref="A457">
    <cfRule type="expression" dxfId="16" priority="20">
      <formula>$I455="entfällt"</formula>
    </cfRule>
  </conditionalFormatting>
  <conditionalFormatting sqref="A459">
    <cfRule type="expression" dxfId="15" priority="19">
      <formula>$I457="entfällt"</formula>
    </cfRule>
  </conditionalFormatting>
  <conditionalFormatting sqref="A463">
    <cfRule type="expression" dxfId="14" priority="18">
      <formula>$I461="entfällt"</formula>
    </cfRule>
  </conditionalFormatting>
  <conditionalFormatting sqref="A465">
    <cfRule type="expression" dxfId="13" priority="17">
      <formula>$I463="entfällt"</formula>
    </cfRule>
  </conditionalFormatting>
  <conditionalFormatting sqref="A468">
    <cfRule type="expression" dxfId="12" priority="16">
      <formula>$I466="entfällt"</formula>
    </cfRule>
  </conditionalFormatting>
  <conditionalFormatting sqref="A472">
    <cfRule type="expression" dxfId="11" priority="15">
      <formula>$I470="entfällt"</formula>
    </cfRule>
  </conditionalFormatting>
  <conditionalFormatting sqref="A478">
    <cfRule type="expression" dxfId="10" priority="14">
      <formula>$I476="entfällt"</formula>
    </cfRule>
  </conditionalFormatting>
  <conditionalFormatting sqref="A12:C16">
    <cfRule type="expression" dxfId="9" priority="1">
      <formula>$I12="entfällt"</formula>
    </cfRule>
    <cfRule type="expression" dxfId="8" priority="2">
      <formula>$I12="entfällt"</formula>
    </cfRule>
  </conditionalFormatting>
  <conditionalFormatting sqref="E1173">
    <cfRule type="expression" dxfId="7" priority="6">
      <formula>$I1173="entfällt"</formula>
    </cfRule>
    <cfRule type="expression" dxfId="6" priority="5">
      <formula>$I1173="entfällt"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A192:C192 A193:D193 A194:C194 A195:D195 A196:C196 A197:D197 A198:C198 A199:D199 A200:C200 A201:D201 A202:C202 A203:D204 A205:C210 A211:D211 A212:C214 A215:D215 A216:C216 A217:D217 A218:C219 A220:D220 A221:C221 A222:D222 A223:C223 A224:D224 A225:C226 A227:D227 A228:C229 A230:D230 A231:C231 A232:D232 A233:C233 A234:D234 A235:C235 A236:D237 A238:C239 A240:D240 A241:C242 A243:D244 A245:C245 A246:D246 A247:C247 A248:D248 A249:C249 A250:D250 A251:C251 A252:B252 A253:D253 A254:C254 A255:B255 A256:D256 A257:C257 A258:D258 A259:C259 A260:D260 A261:C261 A262:D262 A263:C263 A264:B264 A265:D265 A266:C266 A267:B267 A268:D269 A270:C270 E271 A271:D273 A274:C274 A275:D275 A276:C276 A277:D277 A278:C279 A280:D280 A281:C281 A282:D282 A283:C283 A284:D284 A285:C285 A286:D286 A287:C287 A288:D288 A289:C289 A290:D290 A291:C292 A293:D293 A294:C294 A295:D295 A296:C296 A297:D297 A298:C305 A306:D306 A307:C309 A310:D310 A311:C311 A312:D312 A313:C313 A314:D314 A315:C315 A316:D316 A317:C317 A318:D319 A320:C321 A322:D322 A323:C323 A324:D324 A325:C325 A326:D326 A327:C327 A328:D329 A330:C331 A332:D332 A333:C333 A334:D334 A335:C335 A336:D336 A337:C337 A338:D339 A340:C347 A348:D348 A349:C349 A350:D350 A351:C351 A352:D352 A353:C353 A354:D354 A355:C355 A356:D356 A357:C357 A358:D358 A359:C359 A360:D360 A361:C361 A362:D362 A363:C363 A364:D364 A365:C365 A366:D366 A367:C367 A368:D368 A369:C369 A370:D370 A371:C371 A372:D372 A373:C373 A374:D374 A375:C375 A376:D376 A377:C377 A378:D378 A379:C379 A380:D380 A381:C381 A382:D382 A383:C384 E385 A385:D387 A388:C388 A389:D389 A390:C390 A391:D391 A392:C392 A393:D394 A395:C395 A396:D396 A397:C397 A398:D398 A399:C399 A400:D401 A402:C402 A403:D403 A404:C404 E405 A405:D407 A408:C408 A409:D409 A410:C412 A413:D414 A415:C415 A416:D416 A417:C417 A418:D418 A419:C419 A420:D420 A421:C421 A422:D422 A423:C423 A424:D424 A425:C425 A426:D426 A427:C427 A428:D429 A430:C430 A431:D431 A432:C433 A434:D434 A435:C435 A436:D443 E441 A444:C444 A445:D445 A446:C446 A447:D447 A448:C454 A455:D456 A457:C457 A458:D458 A459:C459 E460 A460:D462 A463:C463 A464:D464 A465:C465 A466:D467 A468:C468 A469:D469 A470:C470 A471:D471 A472:C472 A473:D473 A474:C474 E475 A475:D477 A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5" priority="11">
      <formula>$I6="entfällt"</formula>
    </cfRule>
  </conditionalFormatting>
  <conditionalFormatting sqref="E6:G6 A6:D9 E7:E8 A10:C10 A11:D11 A17:D17 A18:C18 A19:D19 A20:C20 A21:D24 A25:C50 A51:D51 A52:C61 A62:D65 E63 A66:C80 A81:D82 A83:C92 A93:D93 A94:C94 A95:D95 A96:C99 A100:D101 A102:C107 E108 A108:D110 A111:C111 A112:D113 A114:C114 A115:D115 A116:C117 A118:D118 A119:C120 A121:D121 A122:C124 A125:D125 A126:C126 A127:D127 A128:C128 A129:D129 A130:C130 A131:D132 A133:C133 A134:D134 A135:C135 A136:D136 A137:C144 A145:D152 E150 A153:C153 A154:D154 A155:C156 A157:D157 A158:C160 A161:D161 A162:C162 A163:D163 A164:C164 A165:D165 A166:C166 A167:D167 A168:C169 A170:D170 A171:C171 A172:D173 A174:C175 A176:D176 A177:C177 A178:D179 A180:C180 A181:D181 A182:C182 A183:D183 A184:C184 A185:D185 A186:C186 A187:D187 A188:C188 E189 A189:D191 B192:C192 A193:D193 B194:C194 A195:D195 B196:C196 A197:D197 B198:C198 A199:D199 B200:C200 A201:D201 B202:C202 A203:D204 B205:C210 A211:D211 B212:C214 A215:D215 B216:C216 A217:D217 B218:C219 A220:D220 B221:C221 A222:D222 B223:C223 A224:D224 B225:C226 A227:D227 B228:C229 A230:D230 B231:C231 A232:D232 B233:C233 A234:D234 B235:C235 A236:D237 B238:C239 A240:D240 B241:C242 A243:D244 B245:C245 A246:D246 B247:C247 A248:D248 B249:C249 A250:D250 B251:C251 B252 A253:D253 B254:C254 B255 A256:D256 B257:C257 A258:D258 B259:C259 A260:D260 B261:C261 A262:D262 B263:C263 B264 A265:D265 B266:C266 B267 A268:D269 B270:C270 E271 A271:D273 B274:C274 A275:D275 B276:C276 A277:D277 B278:C279 A280:D280 B281:C281 A282:D282 B283:C283 A284:D284 B285:C285 A286:D286 B287:C287 A288:D288 B289:C289 A290:D290 B291:C292 A293:D293 B294:C294 A295:D295 B296:C296 A297:D297 B298:C305 A306:D306 B307:C309 A310:D310 B311:C311 A312:D312 B313:C313 A314:D314 B315:C315 A316:D316 B317:C317 A318:D319 B320:C321 A322:D322 B323:C323 A324:D324 B325:C325 A326:D326 B327:C327 A328:D329 B330:C331 A332:D332 B333:C333 A334:D334 B335:C335 A336:D336 B337:C337 A338:D339 B340:C347 A348:D348 B349:C349 A350:D350 B351:C351 A352:D352 B353:C353 A354:D354 B355:C355 A356:D356 B357:C357 A358:D358 B359:C359 A360:D360 B361:C361 A362:D362 B363:C363 A364:D364 B365:C365 A366:D366 B367:C367 A368:D368 B369:C369 A370:D370 B371:C371 A372:D372 B373:C373 A374:D374 B375:C375 A376:D376 B377:C377 A378:D378 B379:C379 A380:D380 B381:C381 A382:D382 B383:C384 E385 A385:D387 B388:C388 A389:D389 B390:C390 A391:D391 B392:C392 A393:D394 B395:C395 A396:D396 B397:C397 A398:D398 B399:C399 A400:D401 B402:C402 A403:D403 B404:C404 E405 A405:D407 B408:C408 A409:D409 B410:C412 A413:D414 B415:C415 A416:D416 B417:C417 A418:D418 B419:C419 A420:D420 B421:C421 A422:D422 B423:C423 A424:D424 B425:C425 A426:D426 B427:C427 A428:D429 B430:C430 A431:D431 B432:C433 A434:D434 B435:C435 A436:D443 E441 B444:C444 A445:D445 B446:C446 A447:D447 B448:C454 A455:D456 B457:C457 A458:D458 B459:C459 E460 A460:D462 B463:C463 A464:D464 B465:C465 A466:D467 B468:C468 A469:D469 B470:C470 A471:D471 B472:C472 A473:D473 B474:C474 E475 A475:D477 B478:C478 A479:D479 A480:C481 A482:D482 A483:C484 A485:D485 A486:C486 A487:D487 A488:C488 A489:D489 A490:C490 A491:D491 A492:C492 A493:D494 A495:C496 A497:D497 A498:C499 A500:D500 A501:C502 A503:D503 A504:C505 A506:D506 A507:C507 A508:D508 A509:C509 A510:D510 A511:C511 A512:D512 A513:C513 A514:D515 A516:C516 A517:D517 A518:C518 A519:D519 A520:C521 A522:D522 A523:C523 A524:D524 A525:C525 A526:D526 A527:C527 A528:D528 A529:C529 A530:D530 A531:C531 A532:D532 A533:C533 A534:D534 A535:C535 A536:D536 A537:C537 A538:D538 A539:C539 A540:D540 A541:C541 A542:D542 A543:C543 A544:D544 A545:C546 A547:D547 A548:C548 A549:D549 A550:C550 A551:D551 A552:C553 A554:D554 A555:C555 A556:D556 A557:C557 A558:D558 A559:C559 A560:D560 A561:C562 A563:D563 A564:C564 A565:D565 A566:C566 A567:D567 A568:C568 A569:D569 A570:C570 A571:D571 A572:C572 A573:D574 A575:C575 A576:D576 A577:C578 A579:D579 A580:C580 A581:D581 A582:C582 A583:D583 A584:C585 A586:D586 A587:C587 A588:D588 A589:C589 A590:D590 A591:C591 A592:D592 A593:C593 A594:D594 A595:C596 A597:D597 A598:C598 A599:D599 A600:C600 A601:D601 A602:C604 A605:D605 A606:C606 A607:D607 A608:C608 A609:D609 A610:C610 A611:D611 A612:C613 A614:D614 A615:C615 A616:D616 A617:C617 A618:D619 A620:C620 A621:D621 A622:C622 A623:D623 A624:C624 A625:D625 A626:C627 A628:D628 A629:C629 A630:D630 A631:C631 A632:D633 A634:C634 A635:D635 A636:C636 A637:D637 A638:C639 A640:D640 A641:C641 A642:D642 A643:C643 A644:D645 A646:C646 A647:D647 A648:C648 A649:D649 A650:C650 A651:D651 A652:C652 A653:D653 A654:C654 A655:D655 A656:C656 A657:D657 A658:C658 A659:D659 A660:C663 A664:D665 A666:C666 A667:D667 A668:C668 A669:D669 A670:C670 A671:D671 A672:C672 E673 A673:D674 A675:C675 A676:D676 A677:C677 A678:D678 A679:C679 A680:D680 A681:C683 A684:D684 A685:C685 A686:D686 A687:C689 A690:D690 A691:C691 A692:D699 E697 A700:C700 A701:D701 A702:C702 A703:D703 A704:C708 A709:D710 A711:C711 A712:D712 A713:C713 E714 A714:D716 A717:C717 A718:D718 A719:C719 A720:D720 A721:C722 A723:D723 A724:C725 A726:D726 A727:C727 A728:D728 A729:C729 A730:D730 A731:C731 A732:D732 A733:C733 A734:D734 A735:C736 A737:D737 A738:C738 A739:D740 A741:C741 A742:D742 A743:C744 A745:D745 A746:C747 A748:D749 A750:C752 A753:D753 A754:C755 A756:D756 A757:C757 A758:D758 A759:C759 A760:D760 A761:C762 A763:D764 A765:C765 A766:D766 A767:C767 A768:D768 A769:C769 E770 A770:D772 A773:C773 A774:D774 A775:C775 A776:D776 A777:C777 A778:D778 A779:C779 A780:D781 A782:C782 A783:D783 A784:C784 A785:D785 A786:C786 A787:D787 A788:C788 A789:D789 A790:C790 A791:D791 A792:C792 A793:D793 A794:C794 A795:D795 A796:C796 A797:D797 A798:C798 A799:D799 A800:C800 A801:D802 A803:C803 A804:D804 A805:C806 A807:D807 A808:C810 A811:D814 E812 A815:C815 A816:D816 A817:C817 A818:D818 A819:C822 A823:D824 A825:C825 A826:D826 A827:C827 E828 A828:D830 A831:C832 A833:D833 A834:C834 A835:D835 A836:C836 A837:D837 A838:C838 A839:D840 A841:C841 A842:D842 A843:C843 A844:D844 A845:C845 A846:D847 A848:C848 A849:D849 A850:C850 A851:D851 A852:C852 A853:D853 A854:C855 A856:D856 A857:C857 A858:D858 A859:C859 A860:D860 A861:C861 A862:D862 A863:C863 A864:D864 A865:C865 A866:D866 A867:C872 A873:D873 A874:C876 A877:D880 E878 A881:C882 A883:D883 A884:C884 A885:D885 A886:C886 A887:D887 A888:C888 A889:D889 A890:C890 A891:D891 A892:C892 A893:D893 A894:C894 A895:D895 A896:C898 A899:D899 A900:C900 A901:D902 A903:C903 A904:D904 A905:C905 A906:D906 A907:C907 A908:D909 A910:C910 A911:D911 A912:C913 A914:D914 A915:C916 A917:D917 A918:C919 E920 A920:D922 A923:C923 A924:D924 A925:C926 A927:D927 A928:C928 A929:D929 A930:C930 A931:D931 A932:C932 A933:D934 A935:C935 A936:D936 A937:C941 A942:D943 A944:C944 A945:D945 A946:C946 A947:D947 A948:C948 A949:D949 A950:C950 A951:D951 A952:C952 A953:D953 A954:C955 A956:D956 A957:C958 A959:D960 A961:C961 A962:D965 E963 A966:C966 A967:D967 A968:C968 A969:D969 A970:C970 A971:D971 A972:C973 A974:D974 A975:C975 A976:D976 A977:C978 A979:D979 A980:C980 A981:D981 A982:C982 A983:D984 A985:C985 A986:D986 A987:C987 A988:D988 A989:C989 A990:D990 A991:C991 A992:D992 A993:C993 A994:D994 A995:C995 A996:D996 A997:C997 A998:D999 A1000:C1001 A1002:D1002 A1003:C1005 E1006 A1006:D1008 A1009:C1011 A1012:D1012 A1013:C1013 A1014:D1014 A1015:C1015 A1016:D1016 A1017:C1017 A1018:D1018 A1019:C1021 A1022:D1028 E1027 A1029:C1029 A1030:D1030 A1031:C1039 A1040:D1040 A1041:C1042 A1043:D1043 A1044:C1045 A1046:D1046 A1047:C1049 A1050:D1050 A1051:C1051 A1052:D1052 A1053:C1053 A1054:D1054 A1055:C1064 A1065:D1065 A1066:C1066 E1067 A1067:D1069 A1070:C1070 A1071:D1071 A1072:C1076 A1077:D1077 A1078:C1078 A1079:D1079 A1080:C1080 A1081:D1081 A1082:C1082 E1083 A1083:D1085 A1086:C1086 A1087:D1087 A1088:C1088 A1089:D1089 A1090:C1090 A1091:D1092 A1093:C1093 A1094:D1094 A1095:C1095 A1096:D1096 A1097:C1097 A1098:D1098 A1099:C1099 A1100:D1101 A1102:C1102 A1103:D1103 A1104:C1104 A1105:D1105 A1106:C1106 A1107:D1107 A1108:C1108 A1109:D1109 A1110:C1110 A1111:D1111 A1112:C1112 A1113:D1114 A1115:C1115 A1116:D1116 A1117:C1118 A1119:D1119 A1120:C1120 A1121:D1121 A1122:C1123 A1124:D1124 A1125:C1125 A1126:D1126 A1127:C1127 A1128:D1128 A1129:C1130 E1131 A1131:D1133 A1134:C1135 A1136:D1136 A1137:C1138 A1139:D1139 A1140:C1140 A1141:D1141 A1142:C1142 A1143:D1143 A1144:C1144 A1145:D1152 E1150 A1153:C1153 A1154:D1155 A1156:C1158 A1159:D1160 A1161:C1170 A1171:D1171 A1172:C1172 A1173:D1175 A1176:C1178 A1179:D1179 A1180:C1182 A1183:D1184 A1185:C1186 A1187:D1187 A1188:C1189 A1190:D1191 A1192:C1193 A1194:D1194 A1195:C1196 A1197:D1197 A1198:C1199 A1200:D1203">
    <cfRule type="expression" dxfId="4" priority="12">
      <formula>$I6="entfällt"</formula>
    </cfRule>
  </conditionalFormatting>
  <conditionalFormatting sqref="E149:G149">
    <cfRule type="expression" dxfId="3" priority="10">
      <formula>$I149="entfällt"</formula>
    </cfRule>
    <cfRule type="expression" dxfId="2" priority="9">
      <formula>$I149="entfällt"</formula>
    </cfRule>
  </conditionalFormatting>
  <conditionalFormatting sqref="E440:G440">
    <cfRule type="expression" dxfId="1" priority="8">
      <formula>$I440="entfällt"</formula>
    </cfRule>
    <cfRule type="expression" dxfId="0" priority="7">
      <formula>$I440="entfällt"</formula>
    </cfRule>
  </conditionalFormatting>
  <hyperlinks>
    <hyperlink ref="C145" location="'02 CHECKLISTE U. BERICHT'!A1" display="Ausserordentliche Mängel im Kapitel betriebliche Voraussetzung" xr:uid="{56DBFF3B-E8DB-48FF-AD09-740C47E996DA}"/>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F72258-165F-43E7-89A3-1F9E441ECE25}">
          <x14:formula1>
            <xm:f>'Dati di base '!$A$13:$A$15</xm:f>
          </x14:formula1>
          <xm:sqref>E275:G275 E1201:G1203 E11:G11 E19:G19 E21:G24 E51:G51 E62:G62 E101:G101 E110:G110 E118:G118 E121:G121 E127:G127 E129:G129 E132:G132 E134:G134 E152:G152 E136:G136 E154:G154 E165:G165 E173:G173 E176:G176 E193:G193 E197:G197 E286:G286 E312:G312 E314:G314 E322:G322 E324:G324 E332:G332 E334:G334 E339:G339 E348:G348 E354:G354 E368:G368 E370:G370 E372:G372 E374:G374 E376:G376 E387:G387 E389:G389 E391:G391 E394:G394 E396:G396 E398:G398 E443:G443 E445:G445 E447:G447 E456:G456 E458:G458 E464:G464 E469:G469 E473:G473 E485:G485 E487:G487 E512:G512 E522:G522 E536:G536 E538:G538 E540:G540 E542:G542 E563:G563 E565:G565 E569:G569 E588:G588 E590:G590 E597:G597 E607:G607 E609:G609 E611:G611 E616:G616 E623:G623 E628:G628 E630:G630 E637:G637 E640:G640 E649:G649 E651:G651 E669:G669 E671:G671 E690:G690 E699:G699 E701:G701 E703:G703 E710:G710 E712:G712 E720:G720 E728:G728 E730:G730 E732:G732 E734:G734 E742:G742 E749:G749 E753:G753 E764:G764 E766:G766 E772:G772 E774:G774 E781:G781 E783:G783 E785:G785 E789:G789 E791:G791 E793:G793 E795:G795 E797:G797 E799:G799 E802:G802 E804:G804 E814:G814 E816:G816 E818:G818 E824:G824 E826:G826 E835:G835 E837:G837 E853:G853 E858:G858 E862:G862 E864:G864 E880:G880 E885:G885 E887:G887 E889:G889 E891:G891 E893:G893 E902:G902 E904:G904 E906:G906 E934:G934 E936:G936 E943:G943 E945:G945 E960:G960 E962:G962 E969:G969 E984:G984 E992:G992 E994:G994 E996:G996 E1018:G1018 E1030:G1030 E1040:G1040 E1043:G1043 E1046:G1046 E1050:G1050 E1052:G1052 E1054:G1054 E1065:G1065 E1069:G1069 E1071:G1071 E1077:G1077 E1079:G1079 E1081:G1081 E1092:G1092 E1101:G1101 E1103:G1103 E1105:G1105 E1119:G1119 E1141:G1141 E1143:G1143 E1160:G1160 E1171:G1171 E157:G157 E191:G191 E277:G277 E297:G297 E319:G319 E329:G329 E336:G336 E382:G382 E479:G479 E494:G494 E500:G500 E503:G503 E517:G517 E544:G544 E551:G551 E558:G558 E560:G560 E576:G576 E583:G583 E594:G594 E599:G599 E625:G625 E1116:G1116 E1128:G1128 E1133:G1133 E93:G93 E65:G65 E82:G82 E95:G95 E113:G113 E115:G115 E125:G125 E163:G163 E167:G167 E170:G170 E195:G195 E199:G199 E201:G201 E204:G204 E211:G211 E215:G215 E220:G220 E222:G222 E224:G224 E227:G227 E230:G230 E232:G232 E234:G234 E237:G237 E240:G240 E244:G244 E246:G246 E250:G250 E253:G253 E256:G256 E265:G265 E273:G273 E280:G280 E282:G282 E284:G284 E288:G288 E290:G290 E293:G293 E295:G295 E306:G306 E310:G310 E316:G316 E326:G326 E350:G350 E352:G352 E356:G356 E358:G358 E362:G362 E364:G364 E366:G366 E378:G378 E380:G380 E401:G401 E403:G403 E462:G462 E467:G467 E471:G471 E477:G477 E482:G482 E489:G489 E491:G491 E497:G497 E506:G506 E508:G508 E510:G510 E515:G515 E519:G519 E524:G524 E526:G526 E530:G530 E532:G532 E534:G534 E547:G547 E549:G549 E554:G554 E556:G556 E574:G574 E579:G579 E581:G581 E586:G586 E592:G592 E601:G601 E605:G605 E614:G614 E619:G619 E621:G621 E633:G633 E635:G635 E645:G645 E647:G647 E653:G653 E655:G655 E657:G657 E659:G659 E665:G665 E667:G667 E676:G676 E678:G678 E680:G680 E684:G684 E686:G686 E716:G716 E718:G718 E723:G723 E740:G740 E760:G760 E778:G778 E830:G830 E833:G833 E840:G840 E842:G842 E844:G844 E849:G849 E851:G851 E856:G856 E860:G860 E895:G895 E909:G909 E922:G922 E924:G924 E927:G927 E929:G929 E931:G931 E947:G947 E949:G949 E951:G951 E965:G965 E967:G967 E971:G971 E974:G974 E979:G979 E981:G981 E986:G986 E988:G988 E990:G990 E1008:G1008 E1012:G1012 E1014:G1014 E1016:G1016 E1085:G1085 E1087:G1087 E1089:G1089 E1094:G1094 E1096:G1096 E1098:G1098 E1107:G1107 E1109:G1109 E1111:G1111 E1114:G1114 E1124:G1124 E1126:G1126 E1139:G1139 E1152:G1152 E1155:G1155 E181:G181 E161:G161 E179:G179 E183:G183 E185:G185 E187:G187 E217:G217 E248:G248 E258:G258 E260:G260 E262:G262 E269:G269 E360:G360 E407:G407 E409:G409 E414:G414 E416:G416 E418:G418 E420:G420 E422:G422 E424:G424 E426:G426 E429:G429 E431:G431 E434:G434 E528:G528 E567:G567 E571:G571 E642:G642 E726:G726 E737:G737 E745:G745 E756:G756 E758:G758 E768:G768 E776:G776 E787:G787 E847:G847 E866:G866 E883:G883 E899:G899 E911:G911 E914:G914 E917:G917 E953:G953 E956:G956 E976:G976 E999:G999 E1002:G1002 E1121:G1121 E1136:G1136 E1175:G1175 E1179:G1179 E1184:G1184 E1187:G1187 E1191:G1191 E1194:G1194 E1197:G1197 E146:G148 E437:G439 E693:G695 E9:G9 E1146:G1148 E1023:G1025 E808:F810 E874:F876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3E78-66BE-493F-B3A9-FC3188CA4CD1}">
  <dimension ref="A1:H258"/>
  <sheetViews>
    <sheetView topLeftCell="A24" zoomScale="115" zoomScaleNormal="115" workbookViewId="0">
      <selection activeCell="F32" sqref="F32"/>
    </sheetView>
  </sheetViews>
  <sheetFormatPr baseColWidth="10" defaultColWidth="11.5703125" defaultRowHeight="14.25" x14ac:dyDescent="0.2"/>
  <cols>
    <col min="1" max="1" width="21.140625" style="31" customWidth="1"/>
    <col min="2" max="2" width="19.42578125" style="31" customWidth="1"/>
    <col min="3" max="3" width="11.5703125" style="31" customWidth="1"/>
    <col min="4" max="4" width="12.42578125" style="31" customWidth="1"/>
    <col min="5" max="5" width="13" style="31" customWidth="1"/>
    <col min="6" max="6" width="12.140625" style="31" customWidth="1"/>
    <col min="7" max="7" width="1.5703125" style="31" customWidth="1"/>
    <col min="8" max="8" width="5.5703125" style="31" customWidth="1"/>
    <col min="9" max="16384" width="11.5703125" style="31"/>
  </cols>
  <sheetData>
    <row r="1" spans="1:6" s="363" customFormat="1" ht="33.75" x14ac:dyDescent="0.5">
      <c r="A1" s="363" t="s">
        <v>2146</v>
      </c>
    </row>
    <row r="3" spans="1:6" s="364" customFormat="1" ht="20.25" x14ac:dyDescent="0.3">
      <c r="A3" s="364" t="s">
        <v>2147</v>
      </c>
    </row>
    <row r="5" spans="1:6" s="366" customFormat="1" ht="12" x14ac:dyDescent="0.2">
      <c r="A5" s="365" t="s">
        <v>2148</v>
      </c>
    </row>
    <row r="6" spans="1:6" s="366" customFormat="1" ht="12" x14ac:dyDescent="0.2">
      <c r="B6" s="366" t="s">
        <v>2164</v>
      </c>
      <c r="C6" s="366" t="s">
        <v>2165</v>
      </c>
      <c r="D6" s="366" t="s">
        <v>2166</v>
      </c>
      <c r="E6" s="367" t="s">
        <v>2167</v>
      </c>
      <c r="F6" s="367" t="s">
        <v>2168</v>
      </c>
    </row>
    <row r="7" spans="1:6" s="366" customFormat="1" ht="12" x14ac:dyDescent="0.2">
      <c r="A7" s="366" t="s">
        <v>2149</v>
      </c>
      <c r="B7" s="251"/>
      <c r="C7" s="251"/>
      <c r="D7" s="251"/>
      <c r="E7" s="362"/>
      <c r="F7" s="350"/>
    </row>
    <row r="8" spans="1:6" s="366" customFormat="1" ht="12" x14ac:dyDescent="0.2">
      <c r="A8" s="366" t="s">
        <v>2150</v>
      </c>
      <c r="B8" s="251"/>
      <c r="C8" s="251"/>
      <c r="D8" s="251"/>
      <c r="E8" s="362"/>
      <c r="F8" s="350"/>
    </row>
    <row r="9" spans="1:6" s="366" customFormat="1" ht="12" x14ac:dyDescent="0.2">
      <c r="A9" s="366" t="s">
        <v>2151</v>
      </c>
      <c r="B9" s="251"/>
      <c r="C9" s="251"/>
      <c r="D9" s="251"/>
      <c r="E9" s="362"/>
      <c r="F9" s="350"/>
    </row>
    <row r="10" spans="1:6" s="366" customFormat="1" ht="12" x14ac:dyDescent="0.2">
      <c r="A10" s="366" t="s">
        <v>2152</v>
      </c>
      <c r="B10" s="251"/>
      <c r="C10" s="251"/>
      <c r="D10" s="251"/>
      <c r="E10" s="362"/>
      <c r="F10" s="350"/>
    </row>
    <row r="11" spans="1:6" s="366" customFormat="1" ht="12" x14ac:dyDescent="0.2">
      <c r="A11" s="366" t="s">
        <v>2153</v>
      </c>
      <c r="B11" s="251"/>
      <c r="C11" s="251"/>
      <c r="D11" s="251"/>
      <c r="E11" s="362"/>
      <c r="F11" s="350"/>
    </row>
    <row r="12" spans="1:6" s="366" customFormat="1" ht="12" x14ac:dyDescent="0.2">
      <c r="A12" s="366" t="s">
        <v>2154</v>
      </c>
      <c r="B12" s="251"/>
      <c r="C12" s="251"/>
      <c r="D12" s="251"/>
      <c r="E12" s="362"/>
      <c r="F12" s="350"/>
    </row>
    <row r="13" spans="1:6" s="366" customFormat="1" ht="12" x14ac:dyDescent="0.2">
      <c r="A13" s="366" t="s">
        <v>2155</v>
      </c>
      <c r="B13" s="251"/>
      <c r="C13" s="251"/>
      <c r="D13" s="251"/>
      <c r="E13" s="362"/>
      <c r="F13" s="350"/>
    </row>
    <row r="14" spans="1:6" s="366" customFormat="1" ht="12" x14ac:dyDescent="0.2"/>
    <row r="15" spans="1:6" s="366" customFormat="1" ht="12" x14ac:dyDescent="0.2"/>
    <row r="16" spans="1:6" s="366" customFormat="1" ht="12" x14ac:dyDescent="0.2">
      <c r="A16" s="365" t="s">
        <v>2156</v>
      </c>
    </row>
    <row r="17" spans="1:8" s="366" customFormat="1" ht="12" x14ac:dyDescent="0.2"/>
    <row r="18" spans="1:8" s="366" customFormat="1" ht="12" x14ac:dyDescent="0.2">
      <c r="A18" s="366" t="s">
        <v>2157</v>
      </c>
      <c r="C18" s="353"/>
      <c r="D18" s="368"/>
      <c r="E18" s="368"/>
    </row>
    <row r="19" spans="1:8" s="366" customFormat="1" ht="12" x14ac:dyDescent="0.2">
      <c r="A19" s="366" t="s">
        <v>2158</v>
      </c>
      <c r="C19" s="353"/>
      <c r="D19" s="369"/>
      <c r="E19" s="370"/>
    </row>
    <row r="20" spans="1:8" s="366" customFormat="1" ht="12" x14ac:dyDescent="0.2">
      <c r="C20" s="371"/>
      <c r="D20" s="371"/>
      <c r="E20" s="371"/>
    </row>
    <row r="21" spans="1:8" s="366" customFormat="1" ht="12" x14ac:dyDescent="0.2">
      <c r="A21" s="366" t="s">
        <v>2160</v>
      </c>
      <c r="C21" s="353"/>
      <c r="D21" s="369"/>
      <c r="E21" s="370"/>
    </row>
    <row r="22" spans="1:8" s="366" customFormat="1" ht="12" x14ac:dyDescent="0.2">
      <c r="A22" s="366" t="s">
        <v>2159</v>
      </c>
      <c r="C22" s="353"/>
      <c r="D22" s="369"/>
      <c r="E22" s="370"/>
    </row>
    <row r="23" spans="1:8" s="366" customFormat="1" ht="12" x14ac:dyDescent="0.2">
      <c r="C23" s="371"/>
      <c r="D23" s="371"/>
      <c r="E23" s="371"/>
    </row>
    <row r="24" spans="1:8" s="366" customFormat="1" ht="12" x14ac:dyDescent="0.2">
      <c r="A24" s="366" t="s">
        <v>2161</v>
      </c>
      <c r="C24" s="353"/>
      <c r="D24" s="369"/>
      <c r="E24" s="370"/>
    </row>
    <row r="25" spans="1:8" s="366" customFormat="1" ht="12" x14ac:dyDescent="0.2">
      <c r="A25" s="366" t="s">
        <v>2162</v>
      </c>
      <c r="C25" s="353"/>
      <c r="D25" s="369"/>
      <c r="E25" s="370"/>
    </row>
    <row r="26" spans="1:8" s="366" customFormat="1" ht="12" x14ac:dyDescent="0.2"/>
    <row r="28" spans="1:8" s="364" customFormat="1" ht="20.25" x14ac:dyDescent="0.3">
      <c r="A28" s="364" t="s">
        <v>2163</v>
      </c>
    </row>
    <row r="29" spans="1:8" s="366" customFormat="1" ht="12" x14ac:dyDescent="0.2"/>
    <row r="30" spans="1:8" s="365" customFormat="1" ht="12" x14ac:dyDescent="0.2">
      <c r="A30" s="372" t="s">
        <v>2169</v>
      </c>
    </row>
    <row r="31" spans="1:8" s="366" customFormat="1" ht="12" x14ac:dyDescent="0.2">
      <c r="A31" s="366" t="s">
        <v>2170</v>
      </c>
      <c r="D31" s="354"/>
      <c r="G31" s="373"/>
      <c r="H31" s="373"/>
    </row>
    <row r="32" spans="1:8" s="366" customFormat="1" ht="12" x14ac:dyDescent="0.2">
      <c r="A32" s="366" t="s">
        <v>2171</v>
      </c>
      <c r="D32" s="354"/>
    </row>
    <row r="33" spans="1:6" s="366" customFormat="1" ht="12" x14ac:dyDescent="0.2">
      <c r="A33" s="366" t="s">
        <v>2172</v>
      </c>
      <c r="D33" s="354"/>
    </row>
    <row r="34" spans="1:6" s="366" customFormat="1" ht="12" x14ac:dyDescent="0.2">
      <c r="A34" s="366" t="s">
        <v>2173</v>
      </c>
      <c r="D34" s="354"/>
    </row>
    <row r="35" spans="1:6" s="366" customFormat="1" ht="12" x14ac:dyDescent="0.2">
      <c r="D35" s="691"/>
    </row>
    <row r="36" spans="1:6" s="366" customFormat="1" ht="12" x14ac:dyDescent="0.2">
      <c r="D36" s="374"/>
    </row>
    <row r="37" spans="1:6" s="365" customFormat="1" ht="12" x14ac:dyDescent="0.2">
      <c r="A37" s="372" t="s">
        <v>2174</v>
      </c>
      <c r="D37" s="1043" t="s">
        <v>2480</v>
      </c>
      <c r="E37" s="1044"/>
      <c r="F37" s="689" t="s">
        <v>2481</v>
      </c>
    </row>
    <row r="38" spans="1:6" s="365" customFormat="1" ht="12" x14ac:dyDescent="0.2">
      <c r="A38" s="690" t="s">
        <v>2483</v>
      </c>
      <c r="D38" s="1045">
        <v>0</v>
      </c>
      <c r="E38" s="1046"/>
      <c r="F38" s="689"/>
    </row>
    <row r="39" spans="1:6" s="366" customFormat="1" ht="12" x14ac:dyDescent="0.2">
      <c r="A39" s="366" t="s">
        <v>2170</v>
      </c>
      <c r="D39" s="1041">
        <v>0</v>
      </c>
      <c r="E39" s="1042"/>
      <c r="F39" s="692">
        <f>D39-$D$38</f>
        <v>0</v>
      </c>
    </row>
    <row r="40" spans="1:6" s="366" customFormat="1" ht="12" x14ac:dyDescent="0.2">
      <c r="A40" s="366" t="s">
        <v>2171</v>
      </c>
      <c r="D40" s="1041">
        <v>0</v>
      </c>
      <c r="E40" s="1042"/>
      <c r="F40" s="692">
        <f t="shared" ref="F40:F43" si="0">D40-$D$38</f>
        <v>0</v>
      </c>
    </row>
    <row r="41" spans="1:6" s="366" customFormat="1" ht="12" x14ac:dyDescent="0.2">
      <c r="A41" s="366" t="s">
        <v>2172</v>
      </c>
      <c r="D41" s="1041">
        <v>0</v>
      </c>
      <c r="E41" s="1042"/>
      <c r="F41" s="692">
        <f t="shared" si="0"/>
        <v>0</v>
      </c>
    </row>
    <row r="42" spans="1:6" s="366" customFormat="1" ht="12" x14ac:dyDescent="0.2">
      <c r="A42" s="366" t="s">
        <v>2173</v>
      </c>
      <c r="D42" s="1041">
        <v>0</v>
      </c>
      <c r="E42" s="1042"/>
      <c r="F42" s="692">
        <f t="shared" si="0"/>
        <v>0</v>
      </c>
    </row>
    <row r="43" spans="1:6" s="366" customFormat="1" ht="12" x14ac:dyDescent="0.2">
      <c r="A43" s="366" t="s">
        <v>2482</v>
      </c>
      <c r="D43" s="1041">
        <v>0</v>
      </c>
      <c r="E43" s="1042"/>
      <c r="F43" s="692">
        <f t="shared" si="0"/>
        <v>0</v>
      </c>
    </row>
    <row r="44" spans="1:6" s="366" customFormat="1" ht="12" x14ac:dyDescent="0.2">
      <c r="D44" s="374"/>
    </row>
    <row r="45" spans="1:6" s="366" customFormat="1" ht="12" x14ac:dyDescent="0.2">
      <c r="D45" s="374"/>
    </row>
    <row r="46" spans="1:6" s="366" customFormat="1" ht="12" x14ac:dyDescent="0.2">
      <c r="A46" s="372" t="s">
        <v>2175</v>
      </c>
      <c r="D46" s="374"/>
    </row>
    <row r="47" spans="1:6" s="366" customFormat="1" ht="13.7" customHeight="1" x14ac:dyDescent="0.2">
      <c r="B47" s="366" t="s">
        <v>2164</v>
      </c>
      <c r="C47" s="366" t="s">
        <v>2165</v>
      </c>
      <c r="D47" s="366" t="s">
        <v>2184</v>
      </c>
      <c r="E47" s="366" t="s">
        <v>2166</v>
      </c>
      <c r="F47" s="366" t="s">
        <v>2185</v>
      </c>
    </row>
    <row r="48" spans="1:6" s="366" customFormat="1" ht="12" x14ac:dyDescent="0.2">
      <c r="A48" s="366" t="s">
        <v>2176</v>
      </c>
      <c r="B48" s="251"/>
      <c r="C48" s="251"/>
      <c r="D48" s="349"/>
      <c r="E48" s="251"/>
      <c r="F48" s="351"/>
    </row>
    <row r="49" spans="1:6" s="366" customFormat="1" ht="12" x14ac:dyDescent="0.2">
      <c r="A49" s="366" t="s">
        <v>2177</v>
      </c>
      <c r="B49" s="251"/>
      <c r="C49" s="251"/>
      <c r="D49" s="349"/>
      <c r="E49" s="251"/>
      <c r="F49" s="351"/>
    </row>
    <row r="50" spans="1:6" s="366" customFormat="1" ht="12" x14ac:dyDescent="0.2">
      <c r="A50" s="366" t="s">
        <v>2178</v>
      </c>
      <c r="B50" s="251"/>
      <c r="C50" s="251"/>
      <c r="D50" s="349"/>
      <c r="E50" s="251"/>
      <c r="F50" s="351"/>
    </row>
    <row r="51" spans="1:6" s="366" customFormat="1" ht="12" x14ac:dyDescent="0.2">
      <c r="A51" s="366" t="s">
        <v>2179</v>
      </c>
      <c r="B51" s="251"/>
      <c r="C51" s="251"/>
      <c r="D51" s="349"/>
      <c r="E51" s="251"/>
      <c r="F51" s="351"/>
    </row>
    <row r="52" spans="1:6" s="366" customFormat="1" ht="12" x14ac:dyDescent="0.2">
      <c r="A52" s="366" t="s">
        <v>2180</v>
      </c>
      <c r="B52" s="251"/>
      <c r="C52" s="251"/>
      <c r="D52" s="349"/>
      <c r="E52" s="251"/>
      <c r="F52" s="351"/>
    </row>
    <row r="53" spans="1:6" s="366" customFormat="1" ht="12" x14ac:dyDescent="0.2">
      <c r="A53" s="366" t="s">
        <v>2181</v>
      </c>
      <c r="B53" s="251"/>
      <c r="C53" s="251"/>
      <c r="D53" s="349"/>
      <c r="E53" s="251"/>
      <c r="F53" s="351"/>
    </row>
    <row r="54" spans="1:6" s="366" customFormat="1" ht="12" x14ac:dyDescent="0.2">
      <c r="A54" s="366" t="s">
        <v>2182</v>
      </c>
      <c r="B54" s="251"/>
      <c r="C54" s="251"/>
      <c r="D54" s="349"/>
      <c r="E54" s="251"/>
      <c r="F54" s="351"/>
    </row>
    <row r="55" spans="1:6" s="366" customFormat="1" ht="12" x14ac:dyDescent="0.2">
      <c r="A55" s="366" t="s">
        <v>2183</v>
      </c>
      <c r="B55" s="251"/>
      <c r="C55" s="251"/>
      <c r="D55" s="349"/>
      <c r="E55" s="251"/>
      <c r="F55" s="351"/>
    </row>
    <row r="56" spans="1:6" s="366" customFormat="1" ht="12" x14ac:dyDescent="0.2"/>
    <row r="57" spans="1:6" s="366" customFormat="1" ht="12" x14ac:dyDescent="0.2"/>
    <row r="58" spans="1:6" s="366" customFormat="1" ht="12" x14ac:dyDescent="0.2">
      <c r="A58" s="372" t="s">
        <v>2186</v>
      </c>
    </row>
    <row r="59" spans="1:6" s="366" customFormat="1" ht="12" x14ac:dyDescent="0.2">
      <c r="B59" s="366" t="s">
        <v>2164</v>
      </c>
      <c r="C59" s="367" t="s">
        <v>2192</v>
      </c>
    </row>
    <row r="60" spans="1:6" s="366" customFormat="1" ht="12" x14ac:dyDescent="0.2">
      <c r="A60" s="366" t="s">
        <v>2187</v>
      </c>
      <c r="B60" s="349"/>
      <c r="C60" s="355"/>
    </row>
    <row r="61" spans="1:6" s="366" customFormat="1" ht="12" x14ac:dyDescent="0.2">
      <c r="A61" s="366" t="s">
        <v>2188</v>
      </c>
      <c r="B61" s="349"/>
      <c r="C61" s="355"/>
    </row>
    <row r="62" spans="1:6" s="366" customFormat="1" ht="12" x14ac:dyDescent="0.2">
      <c r="A62" s="366" t="s">
        <v>2189</v>
      </c>
      <c r="B62" s="349"/>
      <c r="C62" s="355"/>
    </row>
    <row r="63" spans="1:6" s="366" customFormat="1" ht="12" x14ac:dyDescent="0.2">
      <c r="A63" s="366" t="s">
        <v>2190</v>
      </c>
      <c r="B63" s="349"/>
      <c r="C63" s="355"/>
    </row>
    <row r="64" spans="1:6" s="366" customFormat="1" ht="12" x14ac:dyDescent="0.2"/>
    <row r="65" spans="1:6" s="366" customFormat="1" ht="12" x14ac:dyDescent="0.2">
      <c r="A65" s="365" t="s">
        <v>2193</v>
      </c>
    </row>
    <row r="66" spans="1:6" s="366" customFormat="1" ht="12" x14ac:dyDescent="0.2">
      <c r="B66" s="366" t="s">
        <v>2164</v>
      </c>
      <c r="C66" s="366" t="s">
        <v>2165</v>
      </c>
      <c r="D66" s="366" t="s">
        <v>2166</v>
      </c>
      <c r="E66" s="366" t="s">
        <v>2185</v>
      </c>
    </row>
    <row r="67" spans="1:6" s="366" customFormat="1" ht="12" x14ac:dyDescent="0.2">
      <c r="A67" s="366" t="s">
        <v>2194</v>
      </c>
      <c r="B67" s="349"/>
      <c r="C67" s="349"/>
      <c r="D67" s="349"/>
      <c r="E67" s="361"/>
    </row>
    <row r="68" spans="1:6" s="366" customFormat="1" ht="12" x14ac:dyDescent="0.2">
      <c r="A68" s="366" t="s">
        <v>2195</v>
      </c>
      <c r="B68" s="349"/>
      <c r="C68" s="349"/>
      <c r="D68" s="349"/>
      <c r="E68" s="361"/>
    </row>
    <row r="69" spans="1:6" s="366" customFormat="1" ht="12" x14ac:dyDescent="0.2">
      <c r="A69" s="366" t="s">
        <v>2196</v>
      </c>
      <c r="B69" s="349"/>
      <c r="C69" s="349"/>
      <c r="D69" s="349"/>
      <c r="E69" s="361"/>
    </row>
    <row r="70" spans="1:6" s="366" customFormat="1" ht="12" x14ac:dyDescent="0.2">
      <c r="A70" s="366" t="s">
        <v>2197</v>
      </c>
      <c r="B70" s="349"/>
      <c r="C70" s="349"/>
      <c r="D70" s="349"/>
      <c r="E70" s="361"/>
    </row>
    <row r="71" spans="1:6" s="366" customFormat="1" ht="12" x14ac:dyDescent="0.2">
      <c r="A71" s="366" t="s">
        <v>2198</v>
      </c>
      <c r="B71" s="349"/>
      <c r="C71" s="349"/>
      <c r="D71" s="349"/>
      <c r="E71" s="361"/>
    </row>
    <row r="72" spans="1:6" s="366" customFormat="1" ht="12" x14ac:dyDescent="0.2">
      <c r="A72" s="366" t="s">
        <v>2199</v>
      </c>
      <c r="B72" s="349"/>
      <c r="C72" s="349"/>
      <c r="D72" s="349"/>
      <c r="E72" s="361"/>
    </row>
    <row r="73" spans="1:6" s="366" customFormat="1" ht="12" x14ac:dyDescent="0.2">
      <c r="A73" s="366" t="s">
        <v>2200</v>
      </c>
      <c r="B73" s="349"/>
      <c r="C73" s="349"/>
      <c r="D73" s="349"/>
      <c r="E73" s="361"/>
    </row>
    <row r="74" spans="1:6" s="366" customFormat="1" ht="12" x14ac:dyDescent="0.2">
      <c r="A74" s="366" t="s">
        <v>2201</v>
      </c>
      <c r="B74" s="349"/>
      <c r="C74" s="349"/>
      <c r="D74" s="349"/>
      <c r="E74" s="361"/>
    </row>
    <row r="75" spans="1:6" s="366" customFormat="1" ht="12" x14ac:dyDescent="0.2"/>
    <row r="76" spans="1:6" s="366" customFormat="1" ht="12" x14ac:dyDescent="0.2"/>
    <row r="77" spans="1:6" s="366" customFormat="1" ht="12" x14ac:dyDescent="0.2">
      <c r="A77" s="365" t="s">
        <v>2205</v>
      </c>
    </row>
    <row r="78" spans="1:6" s="366" customFormat="1" ht="12" x14ac:dyDescent="0.2">
      <c r="B78" s="366" t="s">
        <v>2164</v>
      </c>
      <c r="C78" s="366" t="s">
        <v>2165</v>
      </c>
      <c r="D78" s="366" t="s">
        <v>2166</v>
      </c>
      <c r="E78" s="366" t="s">
        <v>2185</v>
      </c>
      <c r="F78" s="366" t="s">
        <v>2191</v>
      </c>
    </row>
    <row r="79" spans="1:6" s="366" customFormat="1" ht="12" x14ac:dyDescent="0.2">
      <c r="A79" s="366" t="s">
        <v>2202</v>
      </c>
      <c r="B79" s="251"/>
      <c r="C79" s="251"/>
      <c r="D79" s="251"/>
      <c r="E79" s="351"/>
      <c r="F79" s="251"/>
    </row>
    <row r="80" spans="1:6" s="366" customFormat="1" ht="12" x14ac:dyDescent="0.2">
      <c r="A80" s="366" t="s">
        <v>2203</v>
      </c>
      <c r="B80" s="251"/>
      <c r="C80" s="251"/>
      <c r="D80" s="251"/>
      <c r="E80" s="351"/>
      <c r="F80" s="251"/>
    </row>
    <row r="81" spans="1:6" s="366" customFormat="1" ht="12" x14ac:dyDescent="0.2">
      <c r="A81" s="366" t="s">
        <v>2204</v>
      </c>
      <c r="B81" s="251"/>
      <c r="C81" s="251"/>
      <c r="D81" s="251"/>
      <c r="E81" s="351"/>
      <c r="F81" s="251"/>
    </row>
    <row r="82" spans="1:6" s="366" customFormat="1" ht="12" x14ac:dyDescent="0.2"/>
    <row r="83" spans="1:6" s="366" customFormat="1" ht="12" x14ac:dyDescent="0.2"/>
    <row r="84" spans="1:6" s="366" customFormat="1" ht="12" x14ac:dyDescent="0.2">
      <c r="A84" s="365" t="s">
        <v>2206</v>
      </c>
    </row>
    <row r="85" spans="1:6" s="366" customFormat="1" ht="12" x14ac:dyDescent="0.2"/>
    <row r="86" spans="1:6" s="366" customFormat="1" ht="12" x14ac:dyDescent="0.2">
      <c r="A86" s="366" t="s">
        <v>2207</v>
      </c>
      <c r="C86" s="1050"/>
      <c r="D86" s="1051"/>
      <c r="E86" s="1052"/>
    </row>
    <row r="87" spans="1:6" s="366" customFormat="1" ht="12" x14ac:dyDescent="0.2"/>
    <row r="88" spans="1:6" s="366" customFormat="1" ht="12" x14ac:dyDescent="0.2">
      <c r="A88" s="366" t="s">
        <v>2208</v>
      </c>
      <c r="C88" s="1050"/>
      <c r="D88" s="1051"/>
      <c r="E88" s="1052"/>
    </row>
    <row r="89" spans="1:6" s="366" customFormat="1" ht="12" x14ac:dyDescent="0.2"/>
    <row r="90" spans="1:6" s="366" customFormat="1" ht="12" x14ac:dyDescent="0.2"/>
    <row r="91" spans="1:6" s="364" customFormat="1" ht="20.25" x14ac:dyDescent="0.3">
      <c r="A91" s="364" t="s">
        <v>2209</v>
      </c>
    </row>
    <row r="92" spans="1:6" s="366" customFormat="1" ht="12" x14ac:dyDescent="0.2"/>
    <row r="93" spans="1:6" s="366" customFormat="1" ht="12" x14ac:dyDescent="0.2">
      <c r="A93" s="365" t="s">
        <v>2210</v>
      </c>
      <c r="C93" s="1050"/>
      <c r="D93" s="1051"/>
      <c r="E93" s="1052"/>
    </row>
    <row r="94" spans="1:6" s="366" customFormat="1" ht="12" x14ac:dyDescent="0.2">
      <c r="A94" s="366" t="s">
        <v>2211</v>
      </c>
      <c r="C94" s="1058"/>
      <c r="D94" s="1059"/>
      <c r="E94" s="1060"/>
    </row>
    <row r="95" spans="1:6" s="366" customFormat="1" ht="12" x14ac:dyDescent="0.2">
      <c r="A95" s="366" t="s">
        <v>2220</v>
      </c>
      <c r="C95" s="1050"/>
      <c r="D95" s="1051"/>
      <c r="E95" s="1052"/>
    </row>
    <row r="96" spans="1:6" s="366" customFormat="1" ht="12" x14ac:dyDescent="0.2"/>
    <row r="97" spans="1:5" s="366" customFormat="1" ht="12" x14ac:dyDescent="0.2">
      <c r="A97" s="365" t="s">
        <v>2212</v>
      </c>
      <c r="C97" s="1050"/>
      <c r="D97" s="1051"/>
      <c r="E97" s="1052"/>
    </row>
    <row r="98" spans="1:5" s="366" customFormat="1" ht="12" x14ac:dyDescent="0.2">
      <c r="A98" s="366" t="s">
        <v>2221</v>
      </c>
      <c r="C98" s="1050"/>
      <c r="D98" s="1051"/>
      <c r="E98" s="1052"/>
    </row>
    <row r="99" spans="1:5" s="366" customFormat="1" ht="12" x14ac:dyDescent="0.2">
      <c r="A99" s="366" t="s">
        <v>2213</v>
      </c>
      <c r="C99" s="1050"/>
      <c r="D99" s="1051"/>
      <c r="E99" s="1052"/>
    </row>
    <row r="100" spans="1:5" s="366" customFormat="1" ht="12" x14ac:dyDescent="0.2"/>
    <row r="101" spans="1:5" s="366" customFormat="1" ht="12" x14ac:dyDescent="0.2">
      <c r="A101" s="365" t="s">
        <v>2214</v>
      </c>
      <c r="C101" s="1050"/>
      <c r="D101" s="1051"/>
      <c r="E101" s="1052"/>
    </row>
    <row r="102" spans="1:5" s="366" customFormat="1" ht="12" x14ac:dyDescent="0.2">
      <c r="A102" s="366" t="s">
        <v>2215</v>
      </c>
      <c r="C102" s="1050"/>
      <c r="D102" s="1051"/>
      <c r="E102" s="1052"/>
    </row>
    <row r="103" spans="1:5" s="366" customFormat="1" ht="12" x14ac:dyDescent="0.2">
      <c r="A103" s="366" t="s">
        <v>2216</v>
      </c>
      <c r="C103" s="1050"/>
      <c r="D103" s="1051"/>
      <c r="E103" s="1052"/>
    </row>
    <row r="104" spans="1:5" s="366" customFormat="1" ht="12" x14ac:dyDescent="0.2">
      <c r="A104" s="366" t="s">
        <v>2217</v>
      </c>
      <c r="C104" s="1070"/>
      <c r="D104" s="1071"/>
      <c r="E104" s="1072"/>
    </row>
    <row r="105" spans="1:5" s="366" customFormat="1" ht="12" x14ac:dyDescent="0.2">
      <c r="A105" s="366" t="s">
        <v>2218</v>
      </c>
      <c r="C105" s="1050"/>
      <c r="D105" s="1051"/>
      <c r="E105" s="1052"/>
    </row>
    <row r="106" spans="1:5" s="366" customFormat="1" ht="12" x14ac:dyDescent="0.2"/>
    <row r="107" spans="1:5" s="366" customFormat="1" ht="12" x14ac:dyDescent="0.2">
      <c r="A107" s="365" t="s">
        <v>2219</v>
      </c>
      <c r="C107" s="1050"/>
      <c r="D107" s="1051"/>
      <c r="E107" s="1052"/>
    </row>
    <row r="108" spans="1:5" s="366" customFormat="1" ht="12" x14ac:dyDescent="0.2">
      <c r="A108" s="366" t="s">
        <v>2215</v>
      </c>
      <c r="C108" s="1050"/>
      <c r="D108" s="1051"/>
      <c r="E108" s="1052"/>
    </row>
    <row r="109" spans="1:5" s="366" customFormat="1" ht="12" x14ac:dyDescent="0.2">
      <c r="A109" s="366" t="s">
        <v>2216</v>
      </c>
      <c r="C109" s="1050"/>
      <c r="D109" s="1051"/>
      <c r="E109" s="1052"/>
    </row>
    <row r="110" spans="1:5" s="366" customFormat="1" ht="12" x14ac:dyDescent="0.2">
      <c r="A110" s="366" t="s">
        <v>2217</v>
      </c>
      <c r="C110" s="1070"/>
      <c r="D110" s="1071"/>
      <c r="E110" s="1072"/>
    </row>
    <row r="111" spans="1:5" s="366" customFormat="1" ht="12" x14ac:dyDescent="0.2">
      <c r="A111" s="366" t="s">
        <v>2218</v>
      </c>
      <c r="C111" s="1050"/>
      <c r="D111" s="1051"/>
      <c r="E111" s="1052"/>
    </row>
    <row r="113" spans="1:5" s="364" customFormat="1" ht="20.25" x14ac:dyDescent="0.3">
      <c r="A113" s="364" t="s">
        <v>2222</v>
      </c>
    </row>
    <row r="114" spans="1:5" s="366" customFormat="1" ht="12" x14ac:dyDescent="0.2"/>
    <row r="115" spans="1:5" s="366" customFormat="1" ht="12" x14ac:dyDescent="0.2">
      <c r="A115" s="366" t="s">
        <v>2223</v>
      </c>
      <c r="C115" s="1085"/>
      <c r="D115" s="1086"/>
      <c r="E115" s="1087"/>
    </row>
    <row r="116" spans="1:5" s="366" customFormat="1" ht="12" x14ac:dyDescent="0.2"/>
    <row r="117" spans="1:5" s="366" customFormat="1" ht="12" x14ac:dyDescent="0.2">
      <c r="A117" s="365" t="s">
        <v>2224</v>
      </c>
      <c r="C117" s="1050"/>
      <c r="D117" s="1051"/>
      <c r="E117" s="1052"/>
    </row>
    <row r="118" spans="1:5" s="366" customFormat="1" ht="12" x14ac:dyDescent="0.2">
      <c r="A118" s="366" t="s">
        <v>2215</v>
      </c>
      <c r="C118" s="1050"/>
      <c r="D118" s="1051"/>
      <c r="E118" s="1052"/>
    </row>
    <row r="119" spans="1:5" s="366" customFormat="1" ht="12" x14ac:dyDescent="0.2">
      <c r="A119" s="366" t="s">
        <v>2216</v>
      </c>
      <c r="C119" s="1050"/>
      <c r="D119" s="1051"/>
      <c r="E119" s="1052"/>
    </row>
    <row r="120" spans="1:5" s="366" customFormat="1" ht="12" x14ac:dyDescent="0.2">
      <c r="A120" s="366" t="s">
        <v>2217</v>
      </c>
      <c r="C120" s="1070"/>
      <c r="D120" s="1071"/>
      <c r="E120" s="1072"/>
    </row>
    <row r="121" spans="1:5" s="366" customFormat="1" ht="12" x14ac:dyDescent="0.2"/>
    <row r="122" spans="1:5" s="366" customFormat="1" ht="12" x14ac:dyDescent="0.2">
      <c r="A122" s="365" t="s">
        <v>2225</v>
      </c>
      <c r="C122" s="1050"/>
      <c r="D122" s="1051"/>
      <c r="E122" s="1052"/>
    </row>
    <row r="123" spans="1:5" s="366" customFormat="1" ht="12" x14ac:dyDescent="0.2">
      <c r="A123" s="366" t="s">
        <v>2215</v>
      </c>
      <c r="C123" s="1082"/>
      <c r="D123" s="1083"/>
      <c r="E123" s="1084"/>
    </row>
    <row r="124" spans="1:5" s="366" customFormat="1" ht="12" x14ac:dyDescent="0.2">
      <c r="A124" s="366" t="s">
        <v>2216</v>
      </c>
      <c r="C124" s="1082"/>
      <c r="D124" s="1083"/>
      <c r="E124" s="1084"/>
    </row>
    <row r="125" spans="1:5" s="366" customFormat="1" ht="12" x14ac:dyDescent="0.2">
      <c r="A125" s="366" t="s">
        <v>2217</v>
      </c>
      <c r="C125" s="1073"/>
      <c r="D125" s="1074"/>
      <c r="E125" s="1075"/>
    </row>
    <row r="126" spans="1:5" s="366" customFormat="1" ht="12" x14ac:dyDescent="0.2">
      <c r="A126" s="366" t="s">
        <v>2226</v>
      </c>
      <c r="C126" s="1082"/>
      <c r="D126" s="1083"/>
      <c r="E126" s="1084"/>
    </row>
    <row r="127" spans="1:5" s="366" customFormat="1" ht="12" x14ac:dyDescent="0.2"/>
    <row r="128" spans="1:5" s="366" customFormat="1" ht="12" x14ac:dyDescent="0.2"/>
    <row r="129" spans="1:5" s="364" customFormat="1" ht="20.25" x14ac:dyDescent="0.3">
      <c r="A129" s="364" t="s">
        <v>2227</v>
      </c>
    </row>
    <row r="130" spans="1:5" s="366" customFormat="1" ht="12" x14ac:dyDescent="0.2"/>
    <row r="131" spans="1:5" s="366" customFormat="1" ht="12" x14ac:dyDescent="0.2">
      <c r="A131" s="366" t="s">
        <v>2228</v>
      </c>
      <c r="C131" s="356"/>
      <c r="D131" s="375"/>
      <c r="E131" s="376"/>
    </row>
    <row r="132" spans="1:5" s="366" customFormat="1" ht="12" x14ac:dyDescent="0.2"/>
    <row r="133" spans="1:5" s="366" customFormat="1" ht="12" x14ac:dyDescent="0.2">
      <c r="A133" s="366" t="s">
        <v>2229</v>
      </c>
      <c r="C133" s="251"/>
    </row>
    <row r="134" spans="1:5" s="366" customFormat="1" ht="12" x14ac:dyDescent="0.2"/>
    <row r="135" spans="1:5" s="366" customFormat="1" ht="12" x14ac:dyDescent="0.2">
      <c r="A135" s="366" t="s">
        <v>2230</v>
      </c>
      <c r="C135" s="349"/>
      <c r="D135" s="371"/>
      <c r="E135" s="371"/>
    </row>
    <row r="136" spans="1:5" s="366" customFormat="1" ht="12" x14ac:dyDescent="0.2"/>
    <row r="137" spans="1:5" s="366" customFormat="1" ht="12" x14ac:dyDescent="0.2">
      <c r="A137" s="365" t="s">
        <v>2231</v>
      </c>
      <c r="C137" s="1050"/>
      <c r="D137" s="1051"/>
      <c r="E137" s="1052"/>
    </row>
    <row r="138" spans="1:5" s="366" customFormat="1" ht="12" x14ac:dyDescent="0.2">
      <c r="A138" s="366" t="s">
        <v>2232</v>
      </c>
      <c r="C138" s="1050"/>
      <c r="D138" s="1051"/>
      <c r="E138" s="1052"/>
    </row>
    <row r="139" spans="1:5" s="366" customFormat="1" ht="12" x14ac:dyDescent="0.2">
      <c r="A139" s="366" t="s">
        <v>2233</v>
      </c>
      <c r="C139" s="1050"/>
      <c r="D139" s="1051"/>
      <c r="E139" s="1052"/>
    </row>
    <row r="140" spans="1:5" s="366" customFormat="1" ht="12" x14ac:dyDescent="0.2">
      <c r="A140" s="366" t="s">
        <v>2234</v>
      </c>
      <c r="C140" s="1050"/>
      <c r="D140" s="1051"/>
      <c r="E140" s="1052"/>
    </row>
    <row r="141" spans="1:5" s="366" customFormat="1" ht="12" x14ac:dyDescent="0.2">
      <c r="A141" s="366" t="s">
        <v>2235</v>
      </c>
      <c r="C141" s="1050"/>
      <c r="D141" s="1051"/>
      <c r="E141" s="1052"/>
    </row>
    <row r="142" spans="1:5" s="366" customFormat="1" ht="12" x14ac:dyDescent="0.2">
      <c r="A142" s="366" t="s">
        <v>2236</v>
      </c>
      <c r="C142" s="1050"/>
      <c r="D142" s="1051"/>
      <c r="E142" s="1052"/>
    </row>
    <row r="143" spans="1:5" s="366" customFormat="1" ht="12" x14ac:dyDescent="0.2">
      <c r="A143" s="366" t="s">
        <v>2237</v>
      </c>
      <c r="C143" s="1050"/>
      <c r="D143" s="1051"/>
      <c r="E143" s="1052"/>
    </row>
    <row r="144" spans="1:5" s="366" customFormat="1" ht="12" x14ac:dyDescent="0.2">
      <c r="A144" s="366" t="s">
        <v>2238</v>
      </c>
      <c r="C144" s="1050"/>
      <c r="D144" s="1051"/>
      <c r="E144" s="1052"/>
    </row>
    <row r="145" spans="1:5" s="366" customFormat="1" ht="12" x14ac:dyDescent="0.2">
      <c r="A145" s="366" t="s">
        <v>2239</v>
      </c>
      <c r="C145" s="1050"/>
      <c r="D145" s="1051"/>
      <c r="E145" s="1052"/>
    </row>
    <row r="146" spans="1:5" s="366" customFormat="1" ht="12" x14ac:dyDescent="0.2">
      <c r="A146" s="366" t="s">
        <v>2240</v>
      </c>
      <c r="C146" s="1047"/>
      <c r="D146" s="1048"/>
      <c r="E146" s="1049"/>
    </row>
    <row r="147" spans="1:5" s="366" customFormat="1" ht="12" x14ac:dyDescent="0.2">
      <c r="A147" s="366" t="s">
        <v>69</v>
      </c>
      <c r="C147" s="1050">
        <v>0.8</v>
      </c>
      <c r="D147" s="1051"/>
      <c r="E147" s="1052"/>
    </row>
    <row r="148" spans="1:5" s="366" customFormat="1" ht="12" x14ac:dyDescent="0.2">
      <c r="A148" s="366" t="s">
        <v>2241</v>
      </c>
      <c r="C148" s="1088">
        <f>C146*C147</f>
        <v>0</v>
      </c>
      <c r="D148" s="1089"/>
      <c r="E148" s="1090"/>
    </row>
    <row r="149" spans="1:5" s="366" customFormat="1" ht="12" x14ac:dyDescent="0.2">
      <c r="A149" s="366" t="s">
        <v>2242</v>
      </c>
      <c r="C149" s="1055">
        <f>C146/(400*1.73)*1000</f>
        <v>0</v>
      </c>
      <c r="D149" s="1056"/>
      <c r="E149" s="1057"/>
    </row>
    <row r="150" spans="1:5" s="366" customFormat="1" ht="12" x14ac:dyDescent="0.2"/>
    <row r="151" spans="1:5" s="366" customFormat="1" ht="12" x14ac:dyDescent="0.2">
      <c r="A151" s="366" t="s">
        <v>2243</v>
      </c>
    </row>
    <row r="152" spans="1:5" s="366" customFormat="1" ht="12" x14ac:dyDescent="0.2">
      <c r="A152" s="366" t="s">
        <v>2248</v>
      </c>
      <c r="D152" s="377">
        <f>C149</f>
        <v>0</v>
      </c>
      <c r="E152" s="378"/>
    </row>
    <row r="153" spans="1:5" s="366" customFormat="1" ht="12" x14ac:dyDescent="0.2">
      <c r="A153" s="366" t="s">
        <v>2249</v>
      </c>
      <c r="D153" s="377">
        <f>C149*0.8</f>
        <v>0</v>
      </c>
      <c r="E153" s="379"/>
    </row>
    <row r="154" spans="1:5" s="366" customFormat="1" ht="12" x14ac:dyDescent="0.2"/>
    <row r="155" spans="1:5" s="366" customFormat="1" ht="12" x14ac:dyDescent="0.2">
      <c r="A155" s="547" t="s">
        <v>2364</v>
      </c>
      <c r="C155" s="357"/>
      <c r="D155" s="380"/>
      <c r="E155" s="371"/>
    </row>
    <row r="156" spans="1:5" s="366" customFormat="1" ht="12" x14ac:dyDescent="0.2">
      <c r="A156" s="366" t="s">
        <v>2244</v>
      </c>
      <c r="C156" s="348"/>
      <c r="D156" s="380"/>
      <c r="E156" s="371"/>
    </row>
    <row r="157" spans="1:5" s="366" customFormat="1" ht="12" x14ac:dyDescent="0.2"/>
    <row r="158" spans="1:5" s="366" customFormat="1" ht="12" x14ac:dyDescent="0.2"/>
    <row r="159" spans="1:5" s="366" customFormat="1" ht="12" x14ac:dyDescent="0.2">
      <c r="A159" s="365" t="s">
        <v>2245</v>
      </c>
      <c r="C159" s="1050"/>
      <c r="D159" s="1051"/>
      <c r="E159" s="1052"/>
    </row>
    <row r="160" spans="1:5" s="366" customFormat="1" ht="12" x14ac:dyDescent="0.2">
      <c r="A160" s="366" t="s">
        <v>2246</v>
      </c>
      <c r="C160" s="1050"/>
      <c r="D160" s="1051"/>
      <c r="E160" s="1052"/>
    </row>
    <row r="161" spans="1:6" s="366" customFormat="1" ht="12" x14ac:dyDescent="0.2">
      <c r="A161" s="366" t="s">
        <v>2247</v>
      </c>
      <c r="C161" s="1050"/>
      <c r="D161" s="1051"/>
      <c r="E161" s="1052"/>
    </row>
    <row r="162" spans="1:6" s="366" customFormat="1" ht="12" x14ac:dyDescent="0.2">
      <c r="A162" s="366" t="s">
        <v>2250</v>
      </c>
      <c r="C162" s="1058"/>
      <c r="D162" s="1059"/>
      <c r="E162" s="1060"/>
    </row>
    <row r="163" spans="1:6" s="366" customFormat="1" ht="12" x14ac:dyDescent="0.2">
      <c r="A163" s="366" t="s">
        <v>2251</v>
      </c>
      <c r="C163" s="1061"/>
      <c r="D163" s="1062"/>
      <c r="E163" s="1063"/>
    </row>
    <row r="164" spans="1:6" s="366" customFormat="1" ht="12" x14ac:dyDescent="0.2">
      <c r="C164" s="381"/>
      <c r="D164" s="381"/>
      <c r="E164" s="381"/>
    </row>
    <row r="165" spans="1:6" s="366" customFormat="1" ht="12" x14ac:dyDescent="0.2">
      <c r="A165" s="365" t="s">
        <v>2252</v>
      </c>
    </row>
    <row r="166" spans="1:6" s="366" customFormat="1" ht="12" x14ac:dyDescent="0.2">
      <c r="C166" s="366" t="s">
        <v>2164</v>
      </c>
      <c r="E166" s="366" t="s">
        <v>2166</v>
      </c>
    </row>
    <row r="167" spans="1:6" s="366" customFormat="1" ht="12" x14ac:dyDescent="0.2">
      <c r="A167" s="366" t="s">
        <v>2253</v>
      </c>
      <c r="B167" s="382"/>
      <c r="C167" s="1053"/>
      <c r="D167" s="1054"/>
      <c r="E167" s="352"/>
      <c r="F167" s="369"/>
    </row>
    <row r="168" spans="1:6" s="366" customFormat="1" ht="12" x14ac:dyDescent="0.2">
      <c r="A168" s="366" t="s">
        <v>2254</v>
      </c>
      <c r="B168" s="382"/>
      <c r="C168" s="1053"/>
      <c r="D168" s="1054"/>
      <c r="E168" s="352"/>
      <c r="F168" s="369"/>
    </row>
    <row r="169" spans="1:6" s="366" customFormat="1" ht="12" x14ac:dyDescent="0.2">
      <c r="A169" s="366" t="s">
        <v>2255</v>
      </c>
      <c r="B169" s="382"/>
      <c r="C169" s="1053"/>
      <c r="D169" s="1054"/>
      <c r="E169" s="352"/>
      <c r="F169" s="369"/>
    </row>
    <row r="170" spans="1:6" s="366" customFormat="1" ht="12" x14ac:dyDescent="0.2">
      <c r="A170" s="366" t="s">
        <v>2256</v>
      </c>
      <c r="B170" s="382"/>
      <c r="C170" s="1053"/>
      <c r="D170" s="1054"/>
      <c r="E170" s="251"/>
      <c r="F170" s="369"/>
    </row>
    <row r="171" spans="1:6" s="366" customFormat="1" ht="12" x14ac:dyDescent="0.2">
      <c r="A171" s="366" t="s">
        <v>2257</v>
      </c>
      <c r="B171" s="382"/>
      <c r="C171" s="1053"/>
      <c r="D171" s="1054"/>
      <c r="E171" s="251"/>
      <c r="F171" s="369"/>
    </row>
    <row r="172" spans="1:6" s="366" customFormat="1" ht="12" x14ac:dyDescent="0.2">
      <c r="A172" s="366" t="s">
        <v>2258</v>
      </c>
      <c r="B172" s="382"/>
      <c r="C172" s="1053"/>
      <c r="D172" s="1054"/>
      <c r="E172" s="251"/>
      <c r="F172" s="369"/>
    </row>
    <row r="173" spans="1:6" s="366" customFormat="1" ht="12" x14ac:dyDescent="0.2">
      <c r="A173" s="366" t="s">
        <v>2259</v>
      </c>
      <c r="B173" s="382"/>
      <c r="C173" s="1053"/>
      <c r="D173" s="1054"/>
      <c r="E173" s="251"/>
      <c r="F173" s="369"/>
    </row>
    <row r="174" spans="1:6" s="366" customFormat="1" ht="12" x14ac:dyDescent="0.2">
      <c r="C174" s="381"/>
      <c r="D174" s="381"/>
      <c r="E174" s="381"/>
    </row>
    <row r="175" spans="1:6" s="366" customFormat="1" ht="12" x14ac:dyDescent="0.2">
      <c r="A175" s="372" t="s">
        <v>1887</v>
      </c>
    </row>
    <row r="176" spans="1:6" s="366" customFormat="1" ht="12" x14ac:dyDescent="0.2"/>
    <row r="177" spans="1:5" s="366" customFormat="1" ht="12" x14ac:dyDescent="0.2">
      <c r="A177" s="365" t="s">
        <v>2260</v>
      </c>
      <c r="C177" s="1050"/>
      <c r="D177" s="1051"/>
      <c r="E177" s="1052"/>
    </row>
    <row r="178" spans="1:5" s="366" customFormat="1" ht="12" x14ac:dyDescent="0.2">
      <c r="A178" s="366" t="s">
        <v>2261</v>
      </c>
      <c r="C178" s="1067"/>
      <c r="D178" s="1068"/>
      <c r="E178" s="1069"/>
    </row>
    <row r="179" spans="1:5" s="366" customFormat="1" ht="12" x14ac:dyDescent="0.2">
      <c r="A179" s="366" t="s">
        <v>2262</v>
      </c>
      <c r="C179" s="1050"/>
      <c r="D179" s="1051"/>
      <c r="E179" s="1052"/>
    </row>
    <row r="180" spans="1:5" s="366" customFormat="1" ht="12" x14ac:dyDescent="0.2">
      <c r="A180" s="366" t="s">
        <v>2165</v>
      </c>
      <c r="C180" s="1050"/>
      <c r="D180" s="1051"/>
      <c r="E180" s="1052"/>
    </row>
    <row r="181" spans="1:5" s="366" customFormat="1" ht="12" x14ac:dyDescent="0.2">
      <c r="A181" s="366" t="s">
        <v>2264</v>
      </c>
      <c r="C181" s="1064"/>
      <c r="D181" s="1065"/>
      <c r="E181" s="1066"/>
    </row>
    <row r="182" spans="1:5" s="366" customFormat="1" ht="12" x14ac:dyDescent="0.2">
      <c r="A182" s="366" t="s">
        <v>2263</v>
      </c>
      <c r="C182" s="1058"/>
      <c r="D182" s="1059"/>
      <c r="E182" s="1060"/>
    </row>
    <row r="183" spans="1:5" s="366" customFormat="1" ht="12" x14ac:dyDescent="0.2">
      <c r="A183" s="366" t="s">
        <v>2185</v>
      </c>
      <c r="C183" s="1070"/>
      <c r="D183" s="1071"/>
      <c r="E183" s="1072"/>
    </row>
    <row r="184" spans="1:5" s="366" customFormat="1" ht="12" x14ac:dyDescent="0.2">
      <c r="C184" s="319"/>
      <c r="D184" s="319"/>
      <c r="E184" s="319"/>
    </row>
    <row r="185" spans="1:5" s="366" customFormat="1" ht="12" x14ac:dyDescent="0.2">
      <c r="A185" s="365" t="s">
        <v>2266</v>
      </c>
      <c r="C185" s="1050"/>
      <c r="D185" s="1051"/>
      <c r="E185" s="1052"/>
    </row>
    <row r="186" spans="1:5" s="366" customFormat="1" ht="12" x14ac:dyDescent="0.2">
      <c r="A186" s="366" t="s">
        <v>2166</v>
      </c>
      <c r="C186" s="1050"/>
      <c r="D186" s="1051"/>
      <c r="E186" s="1052"/>
    </row>
    <row r="187" spans="1:5" s="366" customFormat="1" ht="12" x14ac:dyDescent="0.2">
      <c r="A187" s="366" t="s">
        <v>2165</v>
      </c>
      <c r="C187" s="1050"/>
      <c r="D187" s="1051"/>
      <c r="E187" s="1052"/>
    </row>
    <row r="188" spans="1:5" s="366" customFormat="1" ht="12" x14ac:dyDescent="0.2">
      <c r="A188" s="366" t="s">
        <v>2264</v>
      </c>
      <c r="C188" s="1064"/>
      <c r="D188" s="1065"/>
      <c r="E188" s="1066"/>
    </row>
    <row r="189" spans="1:5" s="366" customFormat="1" ht="12" x14ac:dyDescent="0.2">
      <c r="A189" s="366" t="s">
        <v>2185</v>
      </c>
      <c r="C189" s="1070"/>
      <c r="D189" s="1071"/>
      <c r="E189" s="1072"/>
    </row>
    <row r="190" spans="1:5" s="366" customFormat="1" ht="12" x14ac:dyDescent="0.2">
      <c r="C190" s="319"/>
      <c r="D190" s="319"/>
      <c r="E190" s="319"/>
    </row>
    <row r="191" spans="1:5" s="366" customFormat="1" ht="12" x14ac:dyDescent="0.2">
      <c r="C191" s="319"/>
      <c r="D191" s="319"/>
      <c r="E191" s="319"/>
    </row>
    <row r="192" spans="1:5" s="366" customFormat="1" ht="12" x14ac:dyDescent="0.2">
      <c r="A192" s="365" t="s">
        <v>2265</v>
      </c>
      <c r="C192" s="1082"/>
      <c r="D192" s="1083"/>
      <c r="E192" s="1084"/>
    </row>
    <row r="193" spans="1:5" s="366" customFormat="1" ht="12" x14ac:dyDescent="0.2">
      <c r="A193" s="366" t="s">
        <v>2166</v>
      </c>
      <c r="C193" s="1082"/>
      <c r="D193" s="1083"/>
      <c r="E193" s="1084"/>
    </row>
    <row r="194" spans="1:5" s="366" customFormat="1" ht="12" x14ac:dyDescent="0.2">
      <c r="A194" s="366" t="s">
        <v>2165</v>
      </c>
      <c r="C194" s="1082"/>
      <c r="D194" s="1083"/>
      <c r="E194" s="1084"/>
    </row>
    <row r="195" spans="1:5" s="366" customFormat="1" ht="12" x14ac:dyDescent="0.2">
      <c r="A195" s="366" t="s">
        <v>2264</v>
      </c>
      <c r="C195" s="1064"/>
      <c r="D195" s="1065"/>
      <c r="E195" s="1066"/>
    </row>
    <row r="196" spans="1:5" s="366" customFormat="1" ht="12" x14ac:dyDescent="0.2">
      <c r="A196" s="366" t="s">
        <v>2185</v>
      </c>
      <c r="C196" s="1073"/>
      <c r="D196" s="1074"/>
      <c r="E196" s="1075"/>
    </row>
    <row r="197" spans="1:5" s="366" customFormat="1" ht="12" x14ac:dyDescent="0.2">
      <c r="C197" s="319"/>
      <c r="D197" s="319"/>
      <c r="E197" s="319"/>
    </row>
    <row r="198" spans="1:5" s="366" customFormat="1" ht="12" x14ac:dyDescent="0.2">
      <c r="A198" s="365" t="s">
        <v>2267</v>
      </c>
      <c r="C198" s="1082"/>
      <c r="D198" s="1083"/>
      <c r="E198" s="1084"/>
    </row>
    <row r="199" spans="1:5" s="366" customFormat="1" ht="12" x14ac:dyDescent="0.2">
      <c r="A199" s="366" t="s">
        <v>2166</v>
      </c>
      <c r="C199" s="1082"/>
      <c r="D199" s="1083"/>
      <c r="E199" s="1084"/>
    </row>
    <row r="200" spans="1:5" s="366" customFormat="1" ht="12" x14ac:dyDescent="0.2">
      <c r="A200" s="366" t="s">
        <v>2165</v>
      </c>
      <c r="C200" s="1082"/>
      <c r="D200" s="1083"/>
      <c r="E200" s="1084"/>
    </row>
    <row r="201" spans="1:5" s="366" customFormat="1" ht="12" x14ac:dyDescent="0.2">
      <c r="A201" s="366" t="s">
        <v>2264</v>
      </c>
      <c r="C201" s="1064"/>
      <c r="D201" s="1065"/>
      <c r="E201" s="1066"/>
    </row>
    <row r="202" spans="1:5" s="366" customFormat="1" ht="12" x14ac:dyDescent="0.2">
      <c r="A202" s="366" t="s">
        <v>2263</v>
      </c>
      <c r="C202" s="1058"/>
      <c r="D202" s="1059"/>
      <c r="E202" s="1060"/>
    </row>
    <row r="203" spans="1:5" s="366" customFormat="1" ht="12" x14ac:dyDescent="0.2">
      <c r="A203" s="366" t="s">
        <v>2185</v>
      </c>
      <c r="C203" s="1073"/>
      <c r="D203" s="1074"/>
      <c r="E203" s="1075"/>
    </row>
    <row r="204" spans="1:5" s="366" customFormat="1" ht="12" x14ac:dyDescent="0.2">
      <c r="C204" s="319"/>
      <c r="D204" s="319"/>
      <c r="E204" s="319"/>
    </row>
    <row r="205" spans="1:5" s="366" customFormat="1" ht="12" x14ac:dyDescent="0.2">
      <c r="A205" s="365" t="s">
        <v>2268</v>
      </c>
      <c r="C205" s="319"/>
      <c r="D205" s="319"/>
      <c r="E205" s="319"/>
    </row>
    <row r="206" spans="1:5" s="366" customFormat="1" ht="12" x14ac:dyDescent="0.2">
      <c r="C206" s="1076"/>
      <c r="D206" s="1077"/>
      <c r="E206" s="1078"/>
    </row>
    <row r="207" spans="1:5" s="366" customFormat="1" ht="12" x14ac:dyDescent="0.2">
      <c r="C207" s="1076"/>
      <c r="D207" s="1077"/>
      <c r="E207" s="1078"/>
    </row>
    <row r="208" spans="1:5" s="366" customFormat="1" ht="12" x14ac:dyDescent="0.2">
      <c r="C208" s="1076"/>
      <c r="D208" s="1077"/>
      <c r="E208" s="1078"/>
    </row>
    <row r="209" spans="1:5" s="366" customFormat="1" ht="12" x14ac:dyDescent="0.2">
      <c r="C209" s="1076"/>
      <c r="D209" s="1077"/>
      <c r="E209" s="1078"/>
    </row>
    <row r="210" spans="1:5" s="366" customFormat="1" ht="12" x14ac:dyDescent="0.2">
      <c r="C210" s="1076"/>
      <c r="D210" s="1077"/>
      <c r="E210" s="1078"/>
    </row>
    <row r="211" spans="1:5" s="366" customFormat="1" ht="12" x14ac:dyDescent="0.2"/>
    <row r="212" spans="1:5" s="364" customFormat="1" ht="20.25" x14ac:dyDescent="0.3">
      <c r="A212" s="364" t="s">
        <v>2269</v>
      </c>
    </row>
    <row r="214" spans="1:5" s="366" customFormat="1" ht="12" x14ac:dyDescent="0.2">
      <c r="A214" s="366" t="s">
        <v>2270</v>
      </c>
      <c r="C214" s="318"/>
      <c r="D214" s="371"/>
      <c r="E214" s="371"/>
    </row>
    <row r="215" spans="1:5" s="366" customFormat="1" ht="12" x14ac:dyDescent="0.2">
      <c r="A215" s="366" t="s">
        <v>2271</v>
      </c>
      <c r="C215" s="318"/>
      <c r="D215" s="371"/>
      <c r="E215" s="371"/>
    </row>
    <row r="216" spans="1:5" s="366" customFormat="1" ht="12" x14ac:dyDescent="0.2">
      <c r="A216" s="366" t="s">
        <v>2272</v>
      </c>
      <c r="C216" s="358"/>
      <c r="D216" s="383"/>
      <c r="E216" s="383"/>
    </row>
    <row r="217" spans="1:5" s="366" customFormat="1" ht="12" x14ac:dyDescent="0.2">
      <c r="C217" s="370"/>
    </row>
    <row r="218" spans="1:5" s="366" customFormat="1" ht="12" x14ac:dyDescent="0.2">
      <c r="A218" s="366" t="s">
        <v>2274</v>
      </c>
      <c r="C218" s="318"/>
      <c r="D218" s="371"/>
      <c r="E218" s="371"/>
    </row>
    <row r="219" spans="1:5" s="366" customFormat="1" ht="12" x14ac:dyDescent="0.2">
      <c r="A219" s="366" t="s">
        <v>2276</v>
      </c>
      <c r="C219" s="358"/>
      <c r="D219" s="383"/>
      <c r="E219" s="383"/>
    </row>
    <row r="220" spans="1:5" s="366" customFormat="1" ht="12" x14ac:dyDescent="0.2">
      <c r="A220" s="366" t="s">
        <v>2273</v>
      </c>
      <c r="C220" s="318"/>
      <c r="D220" s="371"/>
      <c r="E220" s="371"/>
    </row>
    <row r="221" spans="1:5" s="366" customFormat="1" ht="12" x14ac:dyDescent="0.2">
      <c r="C221" s="370"/>
    </row>
    <row r="222" spans="1:5" s="366" customFormat="1" ht="12" x14ac:dyDescent="0.2">
      <c r="C222" s="370"/>
    </row>
    <row r="223" spans="1:5" s="366" customFormat="1" ht="12" x14ac:dyDescent="0.2">
      <c r="A223" s="366" t="s">
        <v>2275</v>
      </c>
      <c r="C223" s="318"/>
    </row>
    <row r="224" spans="1:5" s="366" customFormat="1" ht="12" x14ac:dyDescent="0.2">
      <c r="A224" s="366" t="s">
        <v>2277</v>
      </c>
      <c r="C224" s="318"/>
    </row>
    <row r="225" spans="1:5" s="366" customFormat="1" ht="12" x14ac:dyDescent="0.2">
      <c r="A225" s="366" t="s">
        <v>2278</v>
      </c>
      <c r="C225" s="318"/>
    </row>
    <row r="226" spans="1:5" s="366" customFormat="1" ht="12" x14ac:dyDescent="0.2">
      <c r="A226" s="366" t="s">
        <v>2440</v>
      </c>
      <c r="C226" s="318"/>
    </row>
    <row r="227" spans="1:5" s="366" customFormat="1" ht="12" x14ac:dyDescent="0.2">
      <c r="A227" s="366" t="s">
        <v>2279</v>
      </c>
      <c r="C227" s="318"/>
    </row>
    <row r="228" spans="1:5" s="366" customFormat="1" ht="12" x14ac:dyDescent="0.2">
      <c r="A228" s="366" t="s">
        <v>2280</v>
      </c>
      <c r="C228" s="318"/>
    </row>
    <row r="229" spans="1:5" s="366" customFormat="1" ht="12" x14ac:dyDescent="0.2">
      <c r="C229" s="370"/>
    </row>
    <row r="230" spans="1:5" s="366" customFormat="1" ht="12" x14ac:dyDescent="0.2">
      <c r="A230" s="366" t="s">
        <v>2281</v>
      </c>
      <c r="C230" s="318"/>
    </row>
    <row r="231" spans="1:5" s="366" customFormat="1" ht="12" x14ac:dyDescent="0.2">
      <c r="A231" s="366" t="s">
        <v>2282</v>
      </c>
      <c r="C231" s="318"/>
    </row>
    <row r="233" spans="1:5" s="364" customFormat="1" ht="20.25" x14ac:dyDescent="0.3">
      <c r="A233" s="364" t="s">
        <v>2283</v>
      </c>
    </row>
    <row r="234" spans="1:5" s="364" customFormat="1" ht="11.45" customHeight="1" x14ac:dyDescent="0.3"/>
    <row r="235" spans="1:5" s="366" customFormat="1" ht="12" x14ac:dyDescent="0.2">
      <c r="C235" s="368" t="s">
        <v>2284</v>
      </c>
      <c r="D235" s="368" t="s">
        <v>2285</v>
      </c>
      <c r="E235" s="366" t="s">
        <v>2134</v>
      </c>
    </row>
    <row r="236" spans="1:5" s="366" customFormat="1" ht="12" x14ac:dyDescent="0.2">
      <c r="A236" s="366" t="s">
        <v>1723</v>
      </c>
      <c r="C236" s="359"/>
      <c r="D236" s="360"/>
      <c r="E236" s="251"/>
    </row>
    <row r="237" spans="1:5" s="366" customFormat="1" ht="12" x14ac:dyDescent="0.2">
      <c r="A237" s="366" t="s">
        <v>2286</v>
      </c>
      <c r="C237" s="359"/>
      <c r="D237" s="360"/>
      <c r="E237" s="251"/>
    </row>
    <row r="238" spans="1:5" s="366" customFormat="1" ht="12" x14ac:dyDescent="0.2">
      <c r="A238" s="366" t="s">
        <v>2287</v>
      </c>
      <c r="C238" s="359"/>
      <c r="D238" s="360"/>
      <c r="E238" s="251"/>
    </row>
    <row r="239" spans="1:5" s="366" customFormat="1" ht="12" x14ac:dyDescent="0.2">
      <c r="A239" s="366" t="s">
        <v>2288</v>
      </c>
      <c r="C239" s="359"/>
      <c r="D239" s="360"/>
      <c r="E239" s="251"/>
    </row>
    <row r="240" spans="1:5" s="366" customFormat="1" ht="12" x14ac:dyDescent="0.2">
      <c r="A240" s="366" t="s">
        <v>2289</v>
      </c>
      <c r="C240" s="359"/>
      <c r="D240" s="360"/>
      <c r="E240" s="251"/>
    </row>
    <row r="241" spans="1:5" s="366" customFormat="1" ht="12" x14ac:dyDescent="0.2">
      <c r="A241" s="366" t="s">
        <v>2290</v>
      </c>
      <c r="C241" s="359"/>
      <c r="D241" s="360"/>
      <c r="E241" s="251"/>
    </row>
    <row r="242" spans="1:5" s="366" customFormat="1" ht="12" x14ac:dyDescent="0.2">
      <c r="A242" s="366" t="s">
        <v>2291</v>
      </c>
      <c r="C242" s="359"/>
      <c r="D242" s="360"/>
      <c r="E242" s="251"/>
    </row>
    <row r="243" spans="1:5" s="366" customFormat="1" ht="12" x14ac:dyDescent="0.2">
      <c r="A243" s="366" t="s">
        <v>2292</v>
      </c>
      <c r="C243" s="359"/>
      <c r="D243" s="360"/>
      <c r="E243" s="251"/>
    </row>
    <row r="244" spans="1:5" s="366" customFormat="1" ht="12" x14ac:dyDescent="0.2">
      <c r="A244" s="366" t="s">
        <v>2293</v>
      </c>
      <c r="C244" s="359"/>
      <c r="D244" s="360"/>
      <c r="E244" s="251"/>
    </row>
    <row r="245" spans="1:5" s="366" customFormat="1" ht="12" x14ac:dyDescent="0.2"/>
    <row r="246" spans="1:5" s="366" customFormat="1" ht="12" x14ac:dyDescent="0.2">
      <c r="A246" s="365" t="s">
        <v>2294</v>
      </c>
      <c r="C246" s="1050"/>
      <c r="D246" s="1051"/>
      <c r="E246" s="1052"/>
    </row>
    <row r="247" spans="1:5" s="366" customFormat="1" ht="12" x14ac:dyDescent="0.2">
      <c r="A247" s="366" t="s">
        <v>2261</v>
      </c>
      <c r="C247" s="1079"/>
      <c r="D247" s="1080"/>
      <c r="E247" s="1081"/>
    </row>
    <row r="248" spans="1:5" s="366" customFormat="1" ht="12" x14ac:dyDescent="0.2">
      <c r="A248" s="366" t="s">
        <v>2262</v>
      </c>
      <c r="C248" s="1050"/>
      <c r="D248" s="1051"/>
      <c r="E248" s="1052"/>
    </row>
    <row r="249" spans="1:5" s="366" customFormat="1" ht="12" x14ac:dyDescent="0.2">
      <c r="A249" s="366" t="s">
        <v>2165</v>
      </c>
      <c r="C249" s="1050"/>
      <c r="D249" s="1051"/>
      <c r="E249" s="1052"/>
    </row>
    <row r="250" spans="1:5" s="366" customFormat="1" ht="12" x14ac:dyDescent="0.2">
      <c r="A250" s="366" t="s">
        <v>2264</v>
      </c>
      <c r="C250" s="1050"/>
      <c r="D250" s="1051"/>
      <c r="E250" s="1052"/>
    </row>
    <row r="251" spans="1:5" s="366" customFormat="1" ht="12" x14ac:dyDescent="0.2">
      <c r="A251" s="366" t="s">
        <v>2185</v>
      </c>
      <c r="C251" s="1070"/>
      <c r="D251" s="1071"/>
      <c r="E251" s="1072"/>
    </row>
    <row r="252" spans="1:5" s="366" customFormat="1" ht="12" x14ac:dyDescent="0.2"/>
    <row r="253" spans="1:5" s="366" customFormat="1" ht="12" x14ac:dyDescent="0.2">
      <c r="A253" s="365" t="s">
        <v>2295</v>
      </c>
      <c r="C253" s="1050"/>
      <c r="D253" s="1051"/>
      <c r="E253" s="1052"/>
    </row>
    <row r="254" spans="1:5" s="366" customFormat="1" ht="12" x14ac:dyDescent="0.2">
      <c r="A254" s="366" t="s">
        <v>2261</v>
      </c>
      <c r="C254" s="1079"/>
      <c r="D254" s="1080"/>
      <c r="E254" s="1081"/>
    </row>
    <row r="255" spans="1:5" s="366" customFormat="1" ht="12" x14ac:dyDescent="0.2">
      <c r="A255" s="366" t="s">
        <v>2262</v>
      </c>
      <c r="C255" s="1050"/>
      <c r="D255" s="1051"/>
      <c r="E255" s="1052"/>
    </row>
    <row r="256" spans="1:5" s="366" customFormat="1" ht="12" x14ac:dyDescent="0.2">
      <c r="A256" s="366" t="s">
        <v>2165</v>
      </c>
      <c r="C256" s="1050"/>
      <c r="D256" s="1051"/>
      <c r="E256" s="1052"/>
    </row>
    <row r="257" spans="1:5" s="366" customFormat="1" ht="12" x14ac:dyDescent="0.2">
      <c r="A257" s="366" t="s">
        <v>2264</v>
      </c>
      <c r="C257" s="1050"/>
      <c r="D257" s="1051"/>
      <c r="E257" s="1052"/>
    </row>
    <row r="258" spans="1:5" s="366" customFormat="1" ht="12" x14ac:dyDescent="0.2">
      <c r="A258" s="366" t="s">
        <v>2185</v>
      </c>
      <c r="C258" s="1070"/>
      <c r="D258" s="1071"/>
      <c r="E258" s="1072"/>
    </row>
  </sheetData>
  <sheetProtection sheet="1" objects="1" scenarios="1"/>
  <mergeCells count="100">
    <mergeCell ref="C117:E117"/>
    <mergeCell ref="C122:E122"/>
    <mergeCell ref="C148:E148"/>
    <mergeCell ref="C143:E143"/>
    <mergeCell ref="C86:E86"/>
    <mergeCell ref="C88:E88"/>
    <mergeCell ref="C93:E93"/>
    <mergeCell ref="C97:E97"/>
    <mergeCell ref="C98:E98"/>
    <mergeCell ref="C99:E99"/>
    <mergeCell ref="C94:E94"/>
    <mergeCell ref="C95:E95"/>
    <mergeCell ref="C102:E102"/>
    <mergeCell ref="C103:E103"/>
    <mergeCell ref="C101:E101"/>
    <mergeCell ref="C111:E111"/>
    <mergeCell ref="C115:E115"/>
    <mergeCell ref="C104:E104"/>
    <mergeCell ref="C108:E108"/>
    <mergeCell ref="C109:E109"/>
    <mergeCell ref="C110:E110"/>
    <mergeCell ref="C105:E105"/>
    <mergeCell ref="C107:E107"/>
    <mergeCell ref="C183:E183"/>
    <mergeCell ref="C199:E199"/>
    <mergeCell ref="C142:E142"/>
    <mergeCell ref="C167:D167"/>
    <mergeCell ref="C168:D168"/>
    <mergeCell ref="C161:E161"/>
    <mergeCell ref="C159:E159"/>
    <mergeCell ref="C177:E177"/>
    <mergeCell ref="C185:E185"/>
    <mergeCell ref="C144:E144"/>
    <mergeCell ref="C145:E145"/>
    <mergeCell ref="C182:E182"/>
    <mergeCell ref="C192:E192"/>
    <mergeCell ref="C186:E186"/>
    <mergeCell ref="C170:D170"/>
    <mergeCell ref="C171:D171"/>
    <mergeCell ref="C125:E125"/>
    <mergeCell ref="C138:E138"/>
    <mergeCell ref="C139:E139"/>
    <mergeCell ref="C140:E140"/>
    <mergeCell ref="C141:E141"/>
    <mergeCell ref="C126:E126"/>
    <mergeCell ref="C137:E137"/>
    <mergeCell ref="C118:E118"/>
    <mergeCell ref="C119:E119"/>
    <mergeCell ref="C120:E120"/>
    <mergeCell ref="C123:E123"/>
    <mergeCell ref="C124:E124"/>
    <mergeCell ref="C206:E206"/>
    <mergeCell ref="C207:E207"/>
    <mergeCell ref="C193:E193"/>
    <mergeCell ref="C194:E194"/>
    <mergeCell ref="C195:E195"/>
    <mergeCell ref="C196:E196"/>
    <mergeCell ref="C198:E198"/>
    <mergeCell ref="C201:E201"/>
    <mergeCell ref="C254:E254"/>
    <mergeCell ref="C253:E253"/>
    <mergeCell ref="C209:E209"/>
    <mergeCell ref="C210:E210"/>
    <mergeCell ref="C246:E246"/>
    <mergeCell ref="C255:E255"/>
    <mergeCell ref="C256:E256"/>
    <mergeCell ref="C257:E257"/>
    <mergeCell ref="C258:E258"/>
    <mergeCell ref="C187:E187"/>
    <mergeCell ref="C188:E188"/>
    <mergeCell ref="C189:E189"/>
    <mergeCell ref="C250:E250"/>
    <mergeCell ref="C251:E251"/>
    <mergeCell ref="C202:E202"/>
    <mergeCell ref="C203:E203"/>
    <mergeCell ref="C208:E208"/>
    <mergeCell ref="C247:E247"/>
    <mergeCell ref="C248:E248"/>
    <mergeCell ref="C249:E249"/>
    <mergeCell ref="C200:E200"/>
    <mergeCell ref="C172:D172"/>
    <mergeCell ref="C173:D173"/>
    <mergeCell ref="C181:E181"/>
    <mergeCell ref="C178:E178"/>
    <mergeCell ref="C179:E179"/>
    <mergeCell ref="C180:E180"/>
    <mergeCell ref="C146:E146"/>
    <mergeCell ref="C147:E147"/>
    <mergeCell ref="C169:D169"/>
    <mergeCell ref="C149:E149"/>
    <mergeCell ref="C162:E162"/>
    <mergeCell ref="C163:E163"/>
    <mergeCell ref="C160:E160"/>
    <mergeCell ref="D42:E42"/>
    <mergeCell ref="D43:E43"/>
    <mergeCell ref="D37:E37"/>
    <mergeCell ref="D38:E38"/>
    <mergeCell ref="D39:E39"/>
    <mergeCell ref="D40:E40"/>
    <mergeCell ref="D41:E41"/>
  </mergeCells>
  <phoneticPr fontId="59" type="noConversion"/>
  <pageMargins left="0.51181102362204722" right="0.39370078740157483" top="0.78740157480314965" bottom="0.78740157480314965" header="0.31496062992125984" footer="0.31496062992125984"/>
  <pageSetup paperSize="9" orientation="portrait" r:id="rId1"/>
  <headerFooter>
    <oddFooter>&amp;L&amp;F
&amp;A</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80C254F7-D136-47C0-A022-D38AFA3F81E8}">
          <x14:formula1>
            <xm:f>'Dati di base '!$B$72:$B$74</xm:f>
          </x14:formula1>
          <xm:sqref>C86</xm:sqref>
        </x14:dataValidation>
        <x14:dataValidation type="list" allowBlank="1" showInputMessage="1" showErrorMessage="1" xr:uid="{4A338DF0-0DC8-4ECF-BF42-CD4975AE85F9}">
          <x14:formula1>
            <xm:f>'Dati di base '!$E$72:$E$74</xm:f>
          </x14:formula1>
          <xm:sqref>C88:E88</xm:sqref>
        </x14:dataValidation>
        <x14:dataValidation type="list" allowBlank="1" showInputMessage="1" showErrorMessage="1" xr:uid="{68079AE3-B70F-450E-B461-FA9AA26734DF}">
          <x14:formula1>
            <xm:f>'Dati di base '!$D$56:$D$57</xm:f>
          </x14:formula1>
          <xm:sqref>C93:E93 C97:E99 C101:E101 C117:E117 C122:E122 C133:E133 F7:F13 C159:E159 C161:E161 C177:E177 C185:E185 C192:E192 C198:E198 C214:E214 C218:E218 C137 C246:E246 C253:E253 C135:E135 D48:D63 C220:E220 F79:F81 C111:E111 C126:E126 C105:E107 C230:E231 C236:C244 C223:C228</xm:sqref>
        </x14:dataValidation>
        <x14:dataValidation type="list" allowBlank="1" showInputMessage="1" showErrorMessage="1" xr:uid="{122A7A31-9113-4F03-90C9-02CE52638832}">
          <x14:formula1>
            <xm:f>'Dati di base '!$A$77:$A$78</xm:f>
          </x14:formula1>
          <xm:sqref>C115:E115</xm:sqref>
        </x14:dataValidation>
        <x14:dataValidation type="list" allowBlank="1" showInputMessage="1" showErrorMessage="1" xr:uid="{FCA4A1F0-BA7C-4DCA-97FF-974CA8B3A3C2}">
          <x14:formula1>
            <xm:f>'Dati di base '!$A$92:$A$93</xm:f>
          </x14:formula1>
          <xm:sqref>C95:E95</xm:sqref>
        </x14:dataValidation>
        <x14:dataValidation type="list" allowBlank="1" showInputMessage="1" showErrorMessage="1" xr:uid="{8C5FA20F-C199-4D7E-876E-76029D392168}">
          <x14:formula1>
            <xm:f>'Dati di base '!$A$81:$A$86</xm:f>
          </x14:formula1>
          <xm:sqref>C138</xm:sqref>
        </x14:dataValidation>
        <x14:dataValidation type="list" allowBlank="1" showInputMessage="1" showErrorMessage="1" xr:uid="{5639FD18-CA26-4721-83C2-873A6E5312D0}">
          <x14:formula1>
            <xm:f>'Dati di base '!$A$88:$A$90</xm:f>
          </x14:formula1>
          <xm:sqref>C139</xm:sqref>
        </x14:dataValidation>
        <x14:dataValidation type="list" allowBlank="1" showInputMessage="1" showErrorMessage="1" xr:uid="{6290C473-33F1-4E6B-8E87-8F5A34F19407}">
          <x14:formula1>
            <xm:f>'Dati di base '!$A$97:$A$102</xm:f>
          </x14:formula1>
          <xm:sqref>C160:E160</xm:sqref>
        </x14:dataValidation>
        <x14:dataValidation type="list" allowBlank="1" showInputMessage="1" showErrorMessage="1" xr:uid="{47A331CA-568E-4B16-A151-8C9DEF3BBAFA}">
          <x14:formula1>
            <xm:f>'Dati di base '!$C$47:$C$50</xm:f>
          </x14:formula1>
          <xm:sqref>C7:C13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B3CB-C4F2-4434-BC39-DFC9DC1108AD}">
  <dimension ref="A1:E644"/>
  <sheetViews>
    <sheetView workbookViewId="0"/>
  </sheetViews>
  <sheetFormatPr baseColWidth="10" defaultRowHeight="15" x14ac:dyDescent="0.25"/>
  <cols>
    <col min="1" max="1" width="14.5703125" bestFit="1" customWidth="1"/>
    <col min="2" max="2" width="21.85546875" bestFit="1" customWidth="1"/>
    <col min="3" max="3" width="23.42578125" bestFit="1" customWidth="1"/>
    <col min="4" max="4" width="31.5703125" bestFit="1" customWidth="1"/>
    <col min="5" max="5" width="16.85546875" customWidth="1"/>
  </cols>
  <sheetData>
    <row r="1" spans="1:5" s="472" customFormat="1" ht="23.25" x14ac:dyDescent="0.35">
      <c r="A1" s="472" t="s">
        <v>1019</v>
      </c>
    </row>
    <row r="2" spans="1:5" ht="37.35" customHeight="1" x14ac:dyDescent="0.25"/>
    <row r="3" spans="1:5" x14ac:dyDescent="0.25">
      <c r="A3" s="470" t="s">
        <v>70</v>
      </c>
      <c r="B3" s="470" t="s">
        <v>71</v>
      </c>
      <c r="C3" s="470" t="s">
        <v>53</v>
      </c>
      <c r="D3" s="470" t="s">
        <v>52</v>
      </c>
      <c r="E3" s="471" t="s">
        <v>72</v>
      </c>
    </row>
    <row r="4" spans="1:5" x14ac:dyDescent="0.25">
      <c r="A4" s="475" t="s">
        <v>73</v>
      </c>
      <c r="B4" s="476" t="s">
        <v>2</v>
      </c>
      <c r="C4" s="476" t="s">
        <v>74</v>
      </c>
      <c r="D4" s="476" t="s">
        <v>75</v>
      </c>
      <c r="E4" s="476" t="s">
        <v>76</v>
      </c>
    </row>
    <row r="5" spans="1:5" x14ac:dyDescent="0.25">
      <c r="A5" s="475" t="s">
        <v>77</v>
      </c>
      <c r="B5" s="476" t="s">
        <v>2</v>
      </c>
      <c r="C5" s="476" t="s">
        <v>74</v>
      </c>
      <c r="D5" s="476" t="s">
        <v>78</v>
      </c>
      <c r="E5" s="476" t="s">
        <v>76</v>
      </c>
    </row>
    <row r="6" spans="1:5" x14ac:dyDescent="0.25">
      <c r="A6" s="475" t="s">
        <v>79</v>
      </c>
      <c r="B6" s="476" t="s">
        <v>80</v>
      </c>
      <c r="C6" s="476"/>
      <c r="D6" s="476" t="s">
        <v>81</v>
      </c>
      <c r="E6" s="476" t="s">
        <v>76</v>
      </c>
    </row>
    <row r="7" spans="1:5" x14ac:dyDescent="0.25">
      <c r="A7" s="475" t="s">
        <v>82</v>
      </c>
      <c r="B7" s="476" t="s">
        <v>80</v>
      </c>
      <c r="C7" s="476"/>
      <c r="D7" s="476" t="s">
        <v>83</v>
      </c>
      <c r="E7" s="476" t="s">
        <v>76</v>
      </c>
    </row>
    <row r="8" spans="1:5" x14ac:dyDescent="0.25">
      <c r="A8" s="475" t="s">
        <v>84</v>
      </c>
      <c r="B8" s="476" t="s">
        <v>80</v>
      </c>
      <c r="C8" s="476"/>
      <c r="D8" s="476" t="s">
        <v>85</v>
      </c>
      <c r="E8" s="476" t="s">
        <v>76</v>
      </c>
    </row>
    <row r="9" spans="1:5" x14ac:dyDescent="0.25">
      <c r="A9" s="475" t="s">
        <v>86</v>
      </c>
      <c r="B9" s="476" t="s">
        <v>87</v>
      </c>
      <c r="C9" s="476" t="s">
        <v>74</v>
      </c>
      <c r="D9" s="476" t="s">
        <v>88</v>
      </c>
      <c r="E9" s="476" t="s">
        <v>76</v>
      </c>
    </row>
    <row r="10" spans="1:5" x14ac:dyDescent="0.25">
      <c r="A10" s="475" t="s">
        <v>89</v>
      </c>
      <c r="B10" s="476" t="s">
        <v>90</v>
      </c>
      <c r="C10" s="476" t="s">
        <v>74</v>
      </c>
      <c r="D10" s="476" t="s">
        <v>91</v>
      </c>
      <c r="E10" s="476" t="s">
        <v>76</v>
      </c>
    </row>
    <row r="11" spans="1:5" x14ac:dyDescent="0.25">
      <c r="A11" s="475" t="s">
        <v>92</v>
      </c>
      <c r="B11" s="476" t="s">
        <v>93</v>
      </c>
      <c r="C11" s="476" t="s">
        <v>94</v>
      </c>
      <c r="D11" s="476" t="s">
        <v>56</v>
      </c>
      <c r="E11" s="476" t="s">
        <v>76</v>
      </c>
    </row>
    <row r="12" spans="1:5" x14ac:dyDescent="0.25">
      <c r="A12" s="475" t="s">
        <v>95</v>
      </c>
      <c r="B12" s="476" t="s">
        <v>87</v>
      </c>
      <c r="C12" s="476" t="s">
        <v>96</v>
      </c>
      <c r="D12" s="476" t="s">
        <v>97</v>
      </c>
      <c r="E12" s="476" t="s">
        <v>76</v>
      </c>
    </row>
    <row r="13" spans="1:5" x14ac:dyDescent="0.25">
      <c r="A13" s="475" t="s">
        <v>98</v>
      </c>
      <c r="B13" s="476" t="s">
        <v>87</v>
      </c>
      <c r="C13" s="476" t="s">
        <v>96</v>
      </c>
      <c r="D13" s="476" t="s">
        <v>99</v>
      </c>
      <c r="E13" s="476" t="s">
        <v>76</v>
      </c>
    </row>
    <row r="14" spans="1:5" x14ac:dyDescent="0.25">
      <c r="A14" s="475" t="s">
        <v>100</v>
      </c>
      <c r="B14" s="476" t="s">
        <v>101</v>
      </c>
      <c r="C14" s="477" t="s">
        <v>74</v>
      </c>
      <c r="D14" s="476" t="s">
        <v>102</v>
      </c>
      <c r="E14" s="476" t="s">
        <v>76</v>
      </c>
    </row>
    <row r="15" spans="1:5" x14ac:dyDescent="0.25">
      <c r="A15" s="475" t="s">
        <v>103</v>
      </c>
      <c r="B15" s="476" t="s">
        <v>104</v>
      </c>
      <c r="C15" s="478" t="s">
        <v>74</v>
      </c>
      <c r="D15" s="476" t="s">
        <v>105</v>
      </c>
      <c r="E15" s="476" t="s">
        <v>76</v>
      </c>
    </row>
    <row r="16" spans="1:5" x14ac:dyDescent="0.25">
      <c r="A16" s="475" t="s">
        <v>106</v>
      </c>
      <c r="B16" s="476" t="s">
        <v>2</v>
      </c>
      <c r="C16" s="476" t="s">
        <v>107</v>
      </c>
      <c r="D16" s="476" t="s">
        <v>108</v>
      </c>
      <c r="E16" s="476" t="s">
        <v>76</v>
      </c>
    </row>
    <row r="17" spans="1:5" x14ac:dyDescent="0.25">
      <c r="A17" s="475" t="s">
        <v>109</v>
      </c>
      <c r="B17" s="476" t="s">
        <v>2</v>
      </c>
      <c r="C17" s="476" t="s">
        <v>110</v>
      </c>
      <c r="D17" s="476" t="s">
        <v>111</v>
      </c>
      <c r="E17" s="476" t="s">
        <v>76</v>
      </c>
    </row>
    <row r="18" spans="1:5" x14ac:dyDescent="0.25">
      <c r="A18" s="475" t="s">
        <v>112</v>
      </c>
      <c r="B18" s="476" t="s">
        <v>2</v>
      </c>
      <c r="C18" s="476" t="s">
        <v>113</v>
      </c>
      <c r="D18" s="476" t="s">
        <v>114</v>
      </c>
      <c r="E18" s="476" t="s">
        <v>76</v>
      </c>
    </row>
    <row r="19" spans="1:5" x14ac:dyDescent="0.25">
      <c r="A19" s="475" t="s">
        <v>115</v>
      </c>
      <c r="B19" s="476" t="s">
        <v>2</v>
      </c>
      <c r="C19" s="476" t="s">
        <v>113</v>
      </c>
      <c r="D19" s="476" t="s">
        <v>116</v>
      </c>
      <c r="E19" s="476" t="s">
        <v>76</v>
      </c>
    </row>
    <row r="20" spans="1:5" x14ac:dyDescent="0.25">
      <c r="A20" s="475" t="s">
        <v>117</v>
      </c>
      <c r="B20" s="476" t="s">
        <v>2</v>
      </c>
      <c r="C20" s="476" t="s">
        <v>113</v>
      </c>
      <c r="D20" s="476" t="s">
        <v>118</v>
      </c>
      <c r="E20" s="476" t="s">
        <v>76</v>
      </c>
    </row>
    <row r="21" spans="1:5" x14ac:dyDescent="0.25">
      <c r="A21" s="475" t="s">
        <v>119</v>
      </c>
      <c r="B21" s="476" t="s">
        <v>2</v>
      </c>
      <c r="C21" s="476" t="s">
        <v>120</v>
      </c>
      <c r="D21" s="476" t="s">
        <v>121</v>
      </c>
      <c r="E21" s="476" t="s">
        <v>76</v>
      </c>
    </row>
    <row r="22" spans="1:5" x14ac:dyDescent="0.25">
      <c r="A22" s="475" t="s">
        <v>122</v>
      </c>
      <c r="B22" s="476" t="s">
        <v>2</v>
      </c>
      <c r="C22" s="476" t="s">
        <v>123</v>
      </c>
      <c r="D22" s="476" t="s">
        <v>124</v>
      </c>
      <c r="E22" s="476" t="s">
        <v>76</v>
      </c>
    </row>
    <row r="23" spans="1:5" x14ac:dyDescent="0.25">
      <c r="A23" s="475" t="s">
        <v>125</v>
      </c>
      <c r="B23" s="476" t="s">
        <v>126</v>
      </c>
      <c r="C23" s="478" t="s">
        <v>127</v>
      </c>
      <c r="D23" s="476" t="s">
        <v>128</v>
      </c>
      <c r="E23" s="476" t="s">
        <v>76</v>
      </c>
    </row>
    <row r="24" spans="1:5" x14ac:dyDescent="0.25">
      <c r="A24" s="475" t="s">
        <v>129</v>
      </c>
      <c r="B24" s="476" t="s">
        <v>93</v>
      </c>
      <c r="C24" s="478" t="s">
        <v>130</v>
      </c>
      <c r="D24" s="476" t="s">
        <v>59</v>
      </c>
      <c r="E24" s="476" t="s">
        <v>76</v>
      </c>
    </row>
    <row r="25" spans="1:5" x14ac:dyDescent="0.25">
      <c r="A25" s="475" t="s">
        <v>131</v>
      </c>
      <c r="B25" s="476" t="s">
        <v>2</v>
      </c>
      <c r="C25" s="476" t="s">
        <v>132</v>
      </c>
      <c r="D25" s="476" t="s">
        <v>133</v>
      </c>
      <c r="E25" s="476" t="s">
        <v>76</v>
      </c>
    </row>
    <row r="26" spans="1:5" x14ac:dyDescent="0.25">
      <c r="A26" s="475" t="s">
        <v>134</v>
      </c>
      <c r="B26" s="476" t="s">
        <v>2</v>
      </c>
      <c r="C26" s="476" t="s">
        <v>135</v>
      </c>
      <c r="D26" s="476" t="s">
        <v>136</v>
      </c>
      <c r="E26" s="476" t="s">
        <v>76</v>
      </c>
    </row>
    <row r="27" spans="1:5" x14ac:dyDescent="0.25">
      <c r="A27" s="475" t="s">
        <v>137</v>
      </c>
      <c r="B27" s="476" t="s">
        <v>2</v>
      </c>
      <c r="C27" s="476" t="s">
        <v>138</v>
      </c>
      <c r="D27" s="476" t="s">
        <v>139</v>
      </c>
      <c r="E27" s="476" t="s">
        <v>76</v>
      </c>
    </row>
    <row r="28" spans="1:5" x14ac:dyDescent="0.25">
      <c r="A28" s="475" t="s">
        <v>140</v>
      </c>
      <c r="B28" s="476" t="s">
        <v>141</v>
      </c>
      <c r="C28" s="478" t="s">
        <v>127</v>
      </c>
      <c r="D28" s="476" t="s">
        <v>142</v>
      </c>
      <c r="E28" s="476" t="s">
        <v>76</v>
      </c>
    </row>
    <row r="29" spans="1:5" x14ac:dyDescent="0.25">
      <c r="A29" s="475" t="s">
        <v>143</v>
      </c>
      <c r="B29" s="476" t="s">
        <v>141</v>
      </c>
      <c r="C29" s="478" t="s">
        <v>127</v>
      </c>
      <c r="D29" s="476" t="s">
        <v>144</v>
      </c>
      <c r="E29" s="476" t="s">
        <v>76</v>
      </c>
    </row>
    <row r="30" spans="1:5" x14ac:dyDescent="0.25">
      <c r="A30" s="475" t="s">
        <v>145</v>
      </c>
      <c r="B30" s="476" t="s">
        <v>126</v>
      </c>
      <c r="C30" s="478" t="s">
        <v>74</v>
      </c>
      <c r="D30" s="476" t="s">
        <v>146</v>
      </c>
      <c r="E30" s="476" t="s">
        <v>76</v>
      </c>
    </row>
    <row r="31" spans="1:5" x14ac:dyDescent="0.25">
      <c r="A31" s="475" t="s">
        <v>147</v>
      </c>
      <c r="B31" s="476" t="s">
        <v>148</v>
      </c>
      <c r="C31" s="478" t="s">
        <v>127</v>
      </c>
      <c r="D31" s="476" t="s">
        <v>149</v>
      </c>
      <c r="E31" s="476" t="s">
        <v>76</v>
      </c>
    </row>
    <row r="32" spans="1:5" x14ac:dyDescent="0.25">
      <c r="A32" s="475" t="s">
        <v>150</v>
      </c>
      <c r="B32" s="476" t="s">
        <v>2</v>
      </c>
      <c r="C32" s="476" t="s">
        <v>151</v>
      </c>
      <c r="D32" s="476" t="s">
        <v>152</v>
      </c>
      <c r="E32" s="476" t="s">
        <v>76</v>
      </c>
    </row>
    <row r="33" spans="1:5" x14ac:dyDescent="0.25">
      <c r="A33" s="475" t="s">
        <v>153</v>
      </c>
      <c r="B33" s="476" t="s">
        <v>2</v>
      </c>
      <c r="C33" s="476" t="s">
        <v>123</v>
      </c>
      <c r="D33" s="476" t="s">
        <v>154</v>
      </c>
      <c r="E33" s="476" t="s">
        <v>76</v>
      </c>
    </row>
    <row r="34" spans="1:5" x14ac:dyDescent="0.25">
      <c r="A34" s="475" t="s">
        <v>155</v>
      </c>
      <c r="B34" s="476" t="s">
        <v>2</v>
      </c>
      <c r="C34" s="476" t="s">
        <v>156</v>
      </c>
      <c r="D34" s="476" t="s">
        <v>157</v>
      </c>
      <c r="E34" s="476" t="s">
        <v>76</v>
      </c>
    </row>
    <row r="35" spans="1:5" x14ac:dyDescent="0.25">
      <c r="A35" s="475" t="s">
        <v>158</v>
      </c>
      <c r="B35" s="476" t="s">
        <v>2</v>
      </c>
      <c r="C35" s="476" t="s">
        <v>159</v>
      </c>
      <c r="D35" s="476" t="s">
        <v>160</v>
      </c>
      <c r="E35" s="476" t="s">
        <v>76</v>
      </c>
    </row>
    <row r="36" spans="1:5" x14ac:dyDescent="0.25">
      <c r="A36" s="475" t="s">
        <v>161</v>
      </c>
      <c r="B36" s="476" t="s">
        <v>2</v>
      </c>
      <c r="C36" s="476" t="s">
        <v>162</v>
      </c>
      <c r="D36" s="476" t="s">
        <v>163</v>
      </c>
      <c r="E36" s="476" t="s">
        <v>76</v>
      </c>
    </row>
    <row r="37" spans="1:5" x14ac:dyDescent="0.25">
      <c r="A37" s="475" t="s">
        <v>164</v>
      </c>
      <c r="B37" s="476" t="s">
        <v>126</v>
      </c>
      <c r="C37" s="478" t="s">
        <v>165</v>
      </c>
      <c r="D37" s="476" t="s">
        <v>166</v>
      </c>
      <c r="E37" s="476" t="s">
        <v>76</v>
      </c>
    </row>
    <row r="38" spans="1:5" x14ac:dyDescent="0.25">
      <c r="A38" s="475" t="s">
        <v>167</v>
      </c>
      <c r="B38" s="476" t="s">
        <v>101</v>
      </c>
      <c r="C38" s="476" t="s">
        <v>74</v>
      </c>
      <c r="D38" s="476" t="s">
        <v>168</v>
      </c>
      <c r="E38" s="476" t="s">
        <v>76</v>
      </c>
    </row>
    <row r="39" spans="1:5" x14ac:dyDescent="0.25">
      <c r="A39" s="475" t="s">
        <v>169</v>
      </c>
      <c r="B39" s="476" t="s">
        <v>101</v>
      </c>
      <c r="C39" s="476" t="s">
        <v>74</v>
      </c>
      <c r="D39" s="476" t="s">
        <v>170</v>
      </c>
      <c r="E39" s="476" t="s">
        <v>76</v>
      </c>
    </row>
    <row r="40" spans="1:5" x14ac:dyDescent="0.25">
      <c r="A40" s="475" t="s">
        <v>171</v>
      </c>
      <c r="B40" s="476" t="s">
        <v>101</v>
      </c>
      <c r="C40" s="476" t="s">
        <v>130</v>
      </c>
      <c r="D40" s="476" t="s">
        <v>102</v>
      </c>
      <c r="E40" s="476" t="s">
        <v>76</v>
      </c>
    </row>
    <row r="41" spans="1:5" x14ac:dyDescent="0.25">
      <c r="A41" s="475" t="s">
        <v>172</v>
      </c>
      <c r="B41" s="476" t="s">
        <v>104</v>
      </c>
      <c r="C41" s="476" t="s">
        <v>74</v>
      </c>
      <c r="D41" s="476" t="s">
        <v>173</v>
      </c>
      <c r="E41" s="476" t="s">
        <v>76</v>
      </c>
    </row>
    <row r="42" spans="1:5" x14ac:dyDescent="0.25">
      <c r="A42" s="475" t="s">
        <v>174</v>
      </c>
      <c r="B42" s="476" t="s">
        <v>175</v>
      </c>
      <c r="C42" s="476" t="s">
        <v>130</v>
      </c>
      <c r="D42" s="476" t="s">
        <v>105</v>
      </c>
      <c r="E42" s="476" t="s">
        <v>76</v>
      </c>
    </row>
    <row r="43" spans="1:5" x14ac:dyDescent="0.25">
      <c r="A43" s="475" t="s">
        <v>176</v>
      </c>
      <c r="B43" s="476" t="s">
        <v>2</v>
      </c>
      <c r="C43" s="476" t="s">
        <v>177</v>
      </c>
      <c r="D43" s="476" t="s">
        <v>178</v>
      </c>
      <c r="E43" s="476" t="s">
        <v>76</v>
      </c>
    </row>
    <row r="44" spans="1:5" x14ac:dyDescent="0.25">
      <c r="A44" s="475" t="s">
        <v>179</v>
      </c>
      <c r="B44" s="476" t="s">
        <v>2</v>
      </c>
      <c r="C44" s="476" t="s">
        <v>180</v>
      </c>
      <c r="D44" s="476" t="s">
        <v>181</v>
      </c>
      <c r="E44" s="476" t="s">
        <v>76</v>
      </c>
    </row>
    <row r="45" spans="1:5" x14ac:dyDescent="0.25">
      <c r="A45" s="475" t="s">
        <v>182</v>
      </c>
      <c r="B45" s="476" t="s">
        <v>2</v>
      </c>
      <c r="C45" s="476" t="s">
        <v>156</v>
      </c>
      <c r="D45" s="476" t="s">
        <v>183</v>
      </c>
      <c r="E45" s="476" t="s">
        <v>76</v>
      </c>
    </row>
    <row r="46" spans="1:5" x14ac:dyDescent="0.25">
      <c r="A46" s="475" t="s">
        <v>184</v>
      </c>
      <c r="B46" s="476" t="s">
        <v>2</v>
      </c>
      <c r="C46" s="476" t="s">
        <v>123</v>
      </c>
      <c r="D46" s="476" t="s">
        <v>185</v>
      </c>
      <c r="E46" s="476" t="s">
        <v>76</v>
      </c>
    </row>
    <row r="47" spans="1:5" x14ac:dyDescent="0.25">
      <c r="A47" s="475" t="s">
        <v>186</v>
      </c>
      <c r="B47" s="476" t="s">
        <v>2</v>
      </c>
      <c r="C47" s="476" t="s">
        <v>187</v>
      </c>
      <c r="D47" s="476" t="s">
        <v>188</v>
      </c>
      <c r="E47" s="476" t="s">
        <v>76</v>
      </c>
    </row>
    <row r="48" spans="1:5" x14ac:dyDescent="0.25">
      <c r="A48" s="475" t="s">
        <v>189</v>
      </c>
      <c r="B48" s="476" t="s">
        <v>2</v>
      </c>
      <c r="C48" s="476" t="s">
        <v>120</v>
      </c>
      <c r="D48" s="476" t="s">
        <v>190</v>
      </c>
      <c r="E48" s="476" t="s">
        <v>76</v>
      </c>
    </row>
    <row r="49" spans="1:5" x14ac:dyDescent="0.25">
      <c r="A49" s="475" t="s">
        <v>191</v>
      </c>
      <c r="B49" s="476" t="s">
        <v>2</v>
      </c>
      <c r="C49" s="476" t="s">
        <v>113</v>
      </c>
      <c r="D49" s="476" t="s">
        <v>192</v>
      </c>
      <c r="E49" s="476" t="s">
        <v>76</v>
      </c>
    </row>
    <row r="50" spans="1:5" x14ac:dyDescent="0.25">
      <c r="A50" s="475" t="s">
        <v>193</v>
      </c>
      <c r="B50" s="476" t="s">
        <v>2</v>
      </c>
      <c r="C50" s="476" t="s">
        <v>194</v>
      </c>
      <c r="D50" s="476" t="s">
        <v>195</v>
      </c>
      <c r="E50" s="476" t="s">
        <v>76</v>
      </c>
    </row>
    <row r="51" spans="1:5" x14ac:dyDescent="0.25">
      <c r="A51" s="475" t="s">
        <v>196</v>
      </c>
      <c r="B51" s="476" t="s">
        <v>126</v>
      </c>
      <c r="C51" s="476" t="s">
        <v>165</v>
      </c>
      <c r="D51" s="476" t="s">
        <v>197</v>
      </c>
      <c r="E51" s="476" t="s">
        <v>76</v>
      </c>
    </row>
    <row r="52" spans="1:5" x14ac:dyDescent="0.25">
      <c r="A52" s="475" t="s">
        <v>198</v>
      </c>
      <c r="B52" s="476" t="s">
        <v>101</v>
      </c>
      <c r="C52" s="476" t="s">
        <v>94</v>
      </c>
      <c r="D52" s="476" t="s">
        <v>199</v>
      </c>
      <c r="E52" s="476" t="s">
        <v>76</v>
      </c>
    </row>
    <row r="53" spans="1:5" x14ac:dyDescent="0.25">
      <c r="A53" s="475" t="s">
        <v>200</v>
      </c>
      <c r="B53" s="476" t="s">
        <v>201</v>
      </c>
      <c r="C53" s="476" t="s">
        <v>130</v>
      </c>
      <c r="D53" s="476" t="s">
        <v>202</v>
      </c>
      <c r="E53" s="476" t="s">
        <v>76</v>
      </c>
    </row>
    <row r="54" spans="1:5" x14ac:dyDescent="0.25">
      <c r="A54" s="475" t="s">
        <v>203</v>
      </c>
      <c r="B54" s="476" t="s">
        <v>126</v>
      </c>
      <c r="C54" s="476" t="s">
        <v>74</v>
      </c>
      <c r="D54" s="476" t="s">
        <v>204</v>
      </c>
      <c r="E54" s="476" t="s">
        <v>76</v>
      </c>
    </row>
    <row r="55" spans="1:5" x14ac:dyDescent="0.25">
      <c r="A55" s="475" t="s">
        <v>205</v>
      </c>
      <c r="B55" s="476" t="s">
        <v>2</v>
      </c>
      <c r="C55" s="476" t="s">
        <v>94</v>
      </c>
      <c r="D55" s="476" t="s">
        <v>206</v>
      </c>
      <c r="E55" s="476" t="s">
        <v>76</v>
      </c>
    </row>
    <row r="56" spans="1:5" x14ac:dyDescent="0.25">
      <c r="A56" s="475" t="s">
        <v>207</v>
      </c>
      <c r="B56" s="476" t="s">
        <v>2</v>
      </c>
      <c r="C56" s="479" t="s">
        <v>94</v>
      </c>
      <c r="D56" s="476" t="s">
        <v>208</v>
      </c>
      <c r="E56" s="476" t="s">
        <v>76</v>
      </c>
    </row>
    <row r="57" spans="1:5" x14ac:dyDescent="0.25">
      <c r="A57" s="475" t="s">
        <v>209</v>
      </c>
      <c r="B57" s="476" t="s">
        <v>2</v>
      </c>
      <c r="C57" s="476" t="s">
        <v>94</v>
      </c>
      <c r="D57" s="476" t="s">
        <v>210</v>
      </c>
      <c r="E57" s="476" t="s">
        <v>76</v>
      </c>
    </row>
    <row r="58" spans="1:5" x14ac:dyDescent="0.25">
      <c r="A58" s="475" t="s">
        <v>211</v>
      </c>
      <c r="B58" s="476" t="s">
        <v>101</v>
      </c>
      <c r="C58" s="476" t="s">
        <v>94</v>
      </c>
      <c r="D58" s="476" t="s">
        <v>212</v>
      </c>
      <c r="E58" s="476" t="s">
        <v>76</v>
      </c>
    </row>
    <row r="59" spans="1:5" x14ac:dyDescent="0.25">
      <c r="A59" s="475" t="s">
        <v>213</v>
      </c>
      <c r="B59" s="476" t="s">
        <v>201</v>
      </c>
      <c r="C59" s="476" t="s">
        <v>74</v>
      </c>
      <c r="D59" s="476" t="s">
        <v>214</v>
      </c>
      <c r="E59" s="476" t="s">
        <v>76</v>
      </c>
    </row>
    <row r="60" spans="1:5" x14ac:dyDescent="0.25">
      <c r="A60" s="475" t="s">
        <v>215</v>
      </c>
      <c r="B60" s="476" t="s">
        <v>216</v>
      </c>
      <c r="C60" s="476" t="s">
        <v>130</v>
      </c>
      <c r="D60" s="476" t="s">
        <v>217</v>
      </c>
      <c r="E60" s="476" t="s">
        <v>76</v>
      </c>
    </row>
    <row r="61" spans="1:5" x14ac:dyDescent="0.25">
      <c r="A61" s="475" t="s">
        <v>218</v>
      </c>
      <c r="B61" s="476" t="s">
        <v>101</v>
      </c>
      <c r="C61" s="476" t="s">
        <v>74</v>
      </c>
      <c r="D61" s="476" t="s">
        <v>102</v>
      </c>
      <c r="E61" s="476" t="s">
        <v>76</v>
      </c>
    </row>
    <row r="62" spans="1:5" x14ac:dyDescent="0.25">
      <c r="A62" s="475" t="s">
        <v>219</v>
      </c>
      <c r="B62" s="476" t="s">
        <v>93</v>
      </c>
      <c r="C62" s="476" t="s">
        <v>113</v>
      </c>
      <c r="D62" s="476" t="s">
        <v>58</v>
      </c>
      <c r="E62" s="476" t="s">
        <v>76</v>
      </c>
    </row>
    <row r="63" spans="1:5" x14ac:dyDescent="0.25">
      <c r="A63" s="475" t="s">
        <v>220</v>
      </c>
      <c r="B63" s="476" t="s">
        <v>93</v>
      </c>
      <c r="C63" s="476" t="s">
        <v>94</v>
      </c>
      <c r="D63" s="476" t="s">
        <v>56</v>
      </c>
      <c r="E63" s="476" t="s">
        <v>76</v>
      </c>
    </row>
    <row r="64" spans="1:5" x14ac:dyDescent="0.25">
      <c r="A64" s="475" t="s">
        <v>221</v>
      </c>
      <c r="B64" s="476" t="s">
        <v>93</v>
      </c>
      <c r="C64" s="476" t="s">
        <v>130</v>
      </c>
      <c r="D64" s="476" t="s">
        <v>57</v>
      </c>
      <c r="E64" s="476" t="s">
        <v>76</v>
      </c>
    </row>
    <row r="65" spans="1:5" x14ac:dyDescent="0.25">
      <c r="A65" s="475" t="s">
        <v>222</v>
      </c>
      <c r="B65" s="476" t="s">
        <v>126</v>
      </c>
      <c r="C65" s="476" t="s">
        <v>165</v>
      </c>
      <c r="D65" s="476" t="s">
        <v>223</v>
      </c>
      <c r="E65" s="476" t="s">
        <v>76</v>
      </c>
    </row>
    <row r="66" spans="1:5" x14ac:dyDescent="0.25">
      <c r="A66" s="475" t="s">
        <v>224</v>
      </c>
      <c r="B66" s="476" t="s">
        <v>216</v>
      </c>
      <c r="C66" s="476" t="s">
        <v>225</v>
      </c>
      <c r="D66" s="476"/>
      <c r="E66" s="476" t="s">
        <v>76</v>
      </c>
    </row>
    <row r="67" spans="1:5" x14ac:dyDescent="0.25">
      <c r="A67" s="475" t="s">
        <v>226</v>
      </c>
      <c r="B67" s="476" t="s">
        <v>216</v>
      </c>
      <c r="C67" s="476" t="s">
        <v>225</v>
      </c>
      <c r="D67" s="476"/>
      <c r="E67" s="476" t="s">
        <v>76</v>
      </c>
    </row>
    <row r="68" spans="1:5" x14ac:dyDescent="0.25">
      <c r="A68" s="475" t="s">
        <v>227</v>
      </c>
      <c r="B68" s="476" t="s">
        <v>2</v>
      </c>
      <c r="C68" s="476" t="s">
        <v>228</v>
      </c>
      <c r="D68" s="476" t="s">
        <v>229</v>
      </c>
      <c r="E68" s="476" t="s">
        <v>76</v>
      </c>
    </row>
    <row r="69" spans="1:5" x14ac:dyDescent="0.25">
      <c r="A69" s="475" t="s">
        <v>230</v>
      </c>
      <c r="B69" s="476" t="s">
        <v>2</v>
      </c>
      <c r="C69" s="476" t="s">
        <v>94</v>
      </c>
      <c r="D69" s="475" t="s">
        <v>231</v>
      </c>
      <c r="E69" s="476" t="s">
        <v>76</v>
      </c>
    </row>
    <row r="70" spans="1:5" x14ac:dyDescent="0.25">
      <c r="A70" s="480" t="s">
        <v>232</v>
      </c>
      <c r="B70" s="476" t="s">
        <v>2</v>
      </c>
      <c r="C70" s="481" t="s">
        <v>113</v>
      </c>
      <c r="D70" s="480" t="s">
        <v>233</v>
      </c>
      <c r="E70" s="476" t="s">
        <v>76</v>
      </c>
    </row>
    <row r="71" spans="1:5" x14ac:dyDescent="0.25">
      <c r="A71" s="480" t="s">
        <v>234</v>
      </c>
      <c r="B71" s="476" t="s">
        <v>2</v>
      </c>
      <c r="C71" s="481" t="s">
        <v>113</v>
      </c>
      <c r="D71" s="480" t="s">
        <v>235</v>
      </c>
      <c r="E71" s="476" t="s">
        <v>76</v>
      </c>
    </row>
    <row r="72" spans="1:5" x14ac:dyDescent="0.25">
      <c r="A72" s="480" t="s">
        <v>236</v>
      </c>
      <c r="B72" s="476" t="s">
        <v>2</v>
      </c>
      <c r="C72" s="481" t="s">
        <v>237</v>
      </c>
      <c r="D72" s="480" t="s">
        <v>238</v>
      </c>
      <c r="E72" s="476" t="s">
        <v>76</v>
      </c>
    </row>
    <row r="73" spans="1:5" x14ac:dyDescent="0.25">
      <c r="A73" s="480" t="s">
        <v>239</v>
      </c>
      <c r="B73" s="476" t="s">
        <v>2</v>
      </c>
      <c r="C73" s="481" t="s">
        <v>113</v>
      </c>
      <c r="D73" s="480" t="s">
        <v>240</v>
      </c>
      <c r="E73" s="476" t="s">
        <v>76</v>
      </c>
    </row>
    <row r="74" spans="1:5" x14ac:dyDescent="0.25">
      <c r="A74" s="480" t="s">
        <v>241</v>
      </c>
      <c r="B74" s="476" t="s">
        <v>126</v>
      </c>
      <c r="C74" s="481" t="s">
        <v>127</v>
      </c>
      <c r="D74" s="480" t="s">
        <v>242</v>
      </c>
      <c r="E74" s="476" t="s">
        <v>76</v>
      </c>
    </row>
    <row r="75" spans="1:5" x14ac:dyDescent="0.25">
      <c r="A75" s="480" t="s">
        <v>243</v>
      </c>
      <c r="B75" s="476" t="s">
        <v>244</v>
      </c>
      <c r="C75" s="481" t="s">
        <v>138</v>
      </c>
      <c r="D75" s="480" t="s">
        <v>245</v>
      </c>
      <c r="E75" s="476" t="s">
        <v>76</v>
      </c>
    </row>
    <row r="76" spans="1:5" x14ac:dyDescent="0.25">
      <c r="A76" s="480" t="s">
        <v>246</v>
      </c>
      <c r="B76" s="476" t="s">
        <v>104</v>
      </c>
      <c r="C76" s="481" t="s">
        <v>138</v>
      </c>
      <c r="D76" s="480" t="s">
        <v>247</v>
      </c>
      <c r="E76" s="476" t="s">
        <v>76</v>
      </c>
    </row>
    <row r="77" spans="1:5" x14ac:dyDescent="0.25">
      <c r="A77" s="475" t="s">
        <v>248</v>
      </c>
      <c r="B77" s="476" t="s">
        <v>104</v>
      </c>
      <c r="C77" s="476" t="s">
        <v>138</v>
      </c>
      <c r="D77" s="476" t="s">
        <v>249</v>
      </c>
      <c r="E77" s="476" t="s">
        <v>76</v>
      </c>
    </row>
    <row r="78" spans="1:5" x14ac:dyDescent="0.25">
      <c r="A78" s="475" t="s">
        <v>250</v>
      </c>
      <c r="B78" s="476" t="s">
        <v>104</v>
      </c>
      <c r="C78" s="476" t="s">
        <v>138</v>
      </c>
      <c r="D78" s="476" t="s">
        <v>251</v>
      </c>
      <c r="E78" s="476" t="s">
        <v>76</v>
      </c>
    </row>
    <row r="79" spans="1:5" x14ac:dyDescent="0.25">
      <c r="A79" s="475" t="s">
        <v>252</v>
      </c>
      <c r="B79" s="476" t="s">
        <v>67</v>
      </c>
      <c r="C79" s="476" t="s">
        <v>74</v>
      </c>
      <c r="D79" s="476" t="s">
        <v>253</v>
      </c>
      <c r="E79" s="476" t="s">
        <v>76</v>
      </c>
    </row>
    <row r="80" spans="1:5" x14ac:dyDescent="0.25">
      <c r="A80" s="475" t="s">
        <v>254</v>
      </c>
      <c r="B80" s="476" t="s">
        <v>2</v>
      </c>
      <c r="C80" s="476" t="s">
        <v>123</v>
      </c>
      <c r="D80" s="476" t="s">
        <v>124</v>
      </c>
      <c r="E80" s="476" t="s">
        <v>76</v>
      </c>
    </row>
    <row r="81" spans="1:5" x14ac:dyDescent="0.25">
      <c r="A81" s="475" t="s">
        <v>255</v>
      </c>
      <c r="B81" s="476" t="s">
        <v>256</v>
      </c>
      <c r="C81" s="476" t="s">
        <v>94</v>
      </c>
      <c r="D81" s="476" t="s">
        <v>257</v>
      </c>
      <c r="E81" s="476" t="s">
        <v>76</v>
      </c>
    </row>
    <row r="82" spans="1:5" x14ac:dyDescent="0.25">
      <c r="A82" s="475" t="s">
        <v>258</v>
      </c>
      <c r="B82" s="476" t="s">
        <v>2</v>
      </c>
      <c r="C82" s="479" t="s">
        <v>162</v>
      </c>
      <c r="D82" s="476" t="s">
        <v>259</v>
      </c>
      <c r="E82" s="476" t="s">
        <v>76</v>
      </c>
    </row>
    <row r="83" spans="1:5" x14ac:dyDescent="0.25">
      <c r="A83" s="475" t="s">
        <v>260</v>
      </c>
      <c r="B83" s="476" t="s">
        <v>2</v>
      </c>
      <c r="C83" s="476" t="s">
        <v>74</v>
      </c>
      <c r="D83" s="476" t="s">
        <v>261</v>
      </c>
      <c r="E83" s="476" t="s">
        <v>76</v>
      </c>
    </row>
    <row r="84" spans="1:5" x14ac:dyDescent="0.25">
      <c r="A84" s="475" t="s">
        <v>262</v>
      </c>
      <c r="B84" s="476" t="s">
        <v>101</v>
      </c>
      <c r="C84" s="476" t="s">
        <v>94</v>
      </c>
      <c r="D84" s="476" t="s">
        <v>263</v>
      </c>
      <c r="E84" s="476" t="s">
        <v>76</v>
      </c>
    </row>
    <row r="85" spans="1:5" x14ac:dyDescent="0.25">
      <c r="A85" s="475" t="s">
        <v>264</v>
      </c>
      <c r="B85" s="476" t="s">
        <v>265</v>
      </c>
      <c r="C85" s="476" t="s">
        <v>130</v>
      </c>
      <c r="D85" s="476" t="s">
        <v>50</v>
      </c>
      <c r="E85" s="476" t="s">
        <v>76</v>
      </c>
    </row>
    <row r="86" spans="1:5" x14ac:dyDescent="0.25">
      <c r="A86" s="475" t="s">
        <v>266</v>
      </c>
      <c r="B86" s="476" t="s">
        <v>2</v>
      </c>
      <c r="C86" s="476" t="s">
        <v>120</v>
      </c>
      <c r="D86" s="476" t="s">
        <v>267</v>
      </c>
      <c r="E86" s="476" t="s">
        <v>76</v>
      </c>
    </row>
    <row r="87" spans="1:5" x14ac:dyDescent="0.25">
      <c r="A87" s="475" t="s">
        <v>268</v>
      </c>
      <c r="B87" s="476" t="s">
        <v>2</v>
      </c>
      <c r="C87" s="476" t="s">
        <v>187</v>
      </c>
      <c r="D87" s="476" t="s">
        <v>269</v>
      </c>
      <c r="E87" s="476" t="s">
        <v>76</v>
      </c>
    </row>
    <row r="88" spans="1:5" x14ac:dyDescent="0.25">
      <c r="A88" s="475" t="s">
        <v>270</v>
      </c>
      <c r="B88" s="476" t="s">
        <v>2</v>
      </c>
      <c r="C88" s="476" t="s">
        <v>194</v>
      </c>
      <c r="D88" s="476" t="s">
        <v>195</v>
      </c>
      <c r="E88" s="476" t="s">
        <v>76</v>
      </c>
    </row>
    <row r="89" spans="1:5" x14ac:dyDescent="0.25">
      <c r="A89" s="475" t="s">
        <v>271</v>
      </c>
      <c r="B89" s="476" t="s">
        <v>126</v>
      </c>
      <c r="C89" s="476" t="s">
        <v>165</v>
      </c>
      <c r="D89" s="476" t="s">
        <v>272</v>
      </c>
      <c r="E89" s="476" t="s">
        <v>76</v>
      </c>
    </row>
    <row r="90" spans="1:5" x14ac:dyDescent="0.25">
      <c r="A90" s="475" t="s">
        <v>273</v>
      </c>
      <c r="B90" s="476" t="s">
        <v>126</v>
      </c>
      <c r="C90" s="476" t="s">
        <v>74</v>
      </c>
      <c r="D90" s="476" t="s">
        <v>274</v>
      </c>
      <c r="E90" s="476" t="s">
        <v>76</v>
      </c>
    </row>
    <row r="91" spans="1:5" x14ac:dyDescent="0.25">
      <c r="A91" s="475" t="s">
        <v>275</v>
      </c>
      <c r="B91" s="476" t="s">
        <v>87</v>
      </c>
      <c r="C91" s="476" t="s">
        <v>94</v>
      </c>
      <c r="D91" s="476" t="s">
        <v>276</v>
      </c>
      <c r="E91" s="476" t="s">
        <v>76</v>
      </c>
    </row>
    <row r="92" spans="1:5" x14ac:dyDescent="0.25">
      <c r="A92" s="475" t="s">
        <v>277</v>
      </c>
      <c r="B92" s="476" t="s">
        <v>2</v>
      </c>
      <c r="C92" s="476" t="s">
        <v>94</v>
      </c>
      <c r="D92" s="476" t="s">
        <v>278</v>
      </c>
      <c r="E92" s="476" t="s">
        <v>76</v>
      </c>
    </row>
    <row r="93" spans="1:5" x14ac:dyDescent="0.25">
      <c r="A93" s="475" t="s">
        <v>279</v>
      </c>
      <c r="B93" s="476" t="s">
        <v>2</v>
      </c>
      <c r="C93" s="476" t="s">
        <v>94</v>
      </c>
      <c r="D93" s="476" t="s">
        <v>280</v>
      </c>
      <c r="E93" s="476" t="s">
        <v>76</v>
      </c>
    </row>
    <row r="94" spans="1:5" x14ac:dyDescent="0.25">
      <c r="A94" s="475" t="s">
        <v>281</v>
      </c>
      <c r="B94" s="476" t="s">
        <v>2</v>
      </c>
      <c r="C94" s="476" t="s">
        <v>94</v>
      </c>
      <c r="D94" s="476" t="s">
        <v>210</v>
      </c>
      <c r="E94" s="476" t="s">
        <v>76</v>
      </c>
    </row>
    <row r="95" spans="1:5" x14ac:dyDescent="0.25">
      <c r="A95" s="475" t="s">
        <v>282</v>
      </c>
      <c r="B95" s="476" t="s">
        <v>283</v>
      </c>
      <c r="C95" s="476" t="s">
        <v>94</v>
      </c>
      <c r="D95" s="476" t="s">
        <v>284</v>
      </c>
      <c r="E95" s="476" t="s">
        <v>76</v>
      </c>
    </row>
    <row r="96" spans="1:5" x14ac:dyDescent="0.25">
      <c r="A96" s="475" t="s">
        <v>285</v>
      </c>
      <c r="B96" s="476" t="s">
        <v>286</v>
      </c>
      <c r="C96" s="476" t="s">
        <v>94</v>
      </c>
      <c r="D96" s="476" t="s">
        <v>287</v>
      </c>
      <c r="E96" s="476" t="s">
        <v>76</v>
      </c>
    </row>
    <row r="97" spans="1:5" x14ac:dyDescent="0.25">
      <c r="A97" s="475" t="s">
        <v>288</v>
      </c>
      <c r="B97" s="476" t="s">
        <v>2</v>
      </c>
      <c r="C97" s="476" t="s">
        <v>94</v>
      </c>
      <c r="D97" s="476" t="s">
        <v>289</v>
      </c>
      <c r="E97" s="476" t="s">
        <v>76</v>
      </c>
    </row>
    <row r="98" spans="1:5" x14ac:dyDescent="0.25">
      <c r="A98" s="475" t="s">
        <v>290</v>
      </c>
      <c r="B98" s="476" t="s">
        <v>148</v>
      </c>
      <c r="C98" s="476" t="s">
        <v>127</v>
      </c>
      <c r="D98" s="476" t="s">
        <v>291</v>
      </c>
      <c r="E98" s="476" t="s">
        <v>76</v>
      </c>
    </row>
    <row r="99" spans="1:5" x14ac:dyDescent="0.25">
      <c r="A99" s="475" t="s">
        <v>292</v>
      </c>
      <c r="B99" s="476" t="s">
        <v>148</v>
      </c>
      <c r="C99" s="476" t="s">
        <v>127</v>
      </c>
      <c r="D99" s="476" t="s">
        <v>293</v>
      </c>
      <c r="E99" s="476" t="s">
        <v>76</v>
      </c>
    </row>
    <row r="100" spans="1:5" x14ac:dyDescent="0.25">
      <c r="A100" s="475" t="s">
        <v>294</v>
      </c>
      <c r="B100" s="476" t="s">
        <v>141</v>
      </c>
      <c r="C100" s="476" t="s">
        <v>74</v>
      </c>
      <c r="D100" s="476" t="s">
        <v>295</v>
      </c>
      <c r="E100" s="476" t="s">
        <v>76</v>
      </c>
    </row>
    <row r="101" spans="1:5" x14ac:dyDescent="0.25">
      <c r="A101" s="475" t="s">
        <v>296</v>
      </c>
      <c r="B101" s="476" t="s">
        <v>148</v>
      </c>
      <c r="C101" s="476" t="s">
        <v>74</v>
      </c>
      <c r="D101" s="476" t="s">
        <v>297</v>
      </c>
      <c r="E101" s="476" t="s">
        <v>76</v>
      </c>
    </row>
    <row r="102" spans="1:5" x14ac:dyDescent="0.25">
      <c r="A102" s="475" t="s">
        <v>298</v>
      </c>
      <c r="B102" s="476" t="s">
        <v>2</v>
      </c>
      <c r="C102" s="476" t="s">
        <v>74</v>
      </c>
      <c r="D102" s="476" t="s">
        <v>299</v>
      </c>
      <c r="E102" s="476" t="s">
        <v>76</v>
      </c>
    </row>
    <row r="103" spans="1:5" x14ac:dyDescent="0.25">
      <c r="A103" s="475" t="s">
        <v>300</v>
      </c>
      <c r="B103" s="476" t="s">
        <v>2</v>
      </c>
      <c r="C103" s="476" t="s">
        <v>162</v>
      </c>
      <c r="D103" s="476" t="s">
        <v>301</v>
      </c>
      <c r="E103" s="476" t="s">
        <v>76</v>
      </c>
    </row>
    <row r="104" spans="1:5" x14ac:dyDescent="0.25">
      <c r="A104" s="482" t="s">
        <v>302</v>
      </c>
      <c r="B104" s="483" t="s">
        <v>201</v>
      </c>
      <c r="C104" s="483" t="s">
        <v>113</v>
      </c>
      <c r="D104" s="483" t="s">
        <v>303</v>
      </c>
      <c r="E104" s="484" t="s">
        <v>304</v>
      </c>
    </row>
    <row r="105" spans="1:5" x14ac:dyDescent="0.25">
      <c r="A105" s="475" t="s">
        <v>305</v>
      </c>
      <c r="B105" s="476" t="s">
        <v>67</v>
      </c>
      <c r="C105" s="476" t="s">
        <v>74</v>
      </c>
      <c r="D105" s="476" t="s">
        <v>306</v>
      </c>
      <c r="E105" s="476" t="s">
        <v>76</v>
      </c>
    </row>
    <row r="106" spans="1:5" x14ac:dyDescent="0.25">
      <c r="A106" s="475" t="s">
        <v>307</v>
      </c>
      <c r="B106" s="476" t="s">
        <v>148</v>
      </c>
      <c r="C106" s="476" t="s">
        <v>74</v>
      </c>
      <c r="D106" s="476" t="s">
        <v>308</v>
      </c>
      <c r="E106" s="476" t="s">
        <v>76</v>
      </c>
    </row>
    <row r="107" spans="1:5" x14ac:dyDescent="0.25">
      <c r="A107" s="475" t="s">
        <v>309</v>
      </c>
      <c r="B107" s="476" t="s">
        <v>67</v>
      </c>
      <c r="C107" s="476" t="s">
        <v>127</v>
      </c>
      <c r="D107" s="476" t="s">
        <v>306</v>
      </c>
      <c r="E107" s="476" t="s">
        <v>76</v>
      </c>
    </row>
    <row r="108" spans="1:5" x14ac:dyDescent="0.25">
      <c r="A108" s="475" t="s">
        <v>310</v>
      </c>
      <c r="B108" s="476" t="s">
        <v>126</v>
      </c>
      <c r="C108" s="476" t="s">
        <v>165</v>
      </c>
      <c r="D108" s="476" t="s">
        <v>311</v>
      </c>
      <c r="E108" s="476" t="s">
        <v>76</v>
      </c>
    </row>
    <row r="109" spans="1:5" x14ac:dyDescent="0.25">
      <c r="A109" s="475" t="s">
        <v>312</v>
      </c>
      <c r="B109" s="476" t="s">
        <v>126</v>
      </c>
      <c r="C109" s="476" t="s">
        <v>165</v>
      </c>
      <c r="D109" s="476" t="s">
        <v>313</v>
      </c>
      <c r="E109" s="476" t="s">
        <v>76</v>
      </c>
    </row>
    <row r="110" spans="1:5" x14ac:dyDescent="0.25">
      <c r="A110" s="475" t="s">
        <v>314</v>
      </c>
      <c r="B110" s="476" t="s">
        <v>101</v>
      </c>
      <c r="C110" s="476" t="s">
        <v>74</v>
      </c>
      <c r="D110" s="476" t="s">
        <v>212</v>
      </c>
      <c r="E110" s="476" t="s">
        <v>76</v>
      </c>
    </row>
    <row r="111" spans="1:5" x14ac:dyDescent="0.25">
      <c r="A111" s="475" t="s">
        <v>315</v>
      </c>
      <c r="B111" s="476" t="s">
        <v>104</v>
      </c>
      <c r="C111" s="476" t="s">
        <v>74</v>
      </c>
      <c r="D111" s="476" t="s">
        <v>173</v>
      </c>
      <c r="E111" s="476" t="s">
        <v>76</v>
      </c>
    </row>
    <row r="112" spans="1:5" x14ac:dyDescent="0.25">
      <c r="A112" s="475" t="s">
        <v>316</v>
      </c>
      <c r="B112" s="476" t="s">
        <v>126</v>
      </c>
      <c r="C112" s="476" t="s">
        <v>165</v>
      </c>
      <c r="D112" s="476" t="s">
        <v>317</v>
      </c>
      <c r="E112" s="476" t="s">
        <v>76</v>
      </c>
    </row>
    <row r="113" spans="1:5" x14ac:dyDescent="0.25">
      <c r="A113" s="475" t="s">
        <v>318</v>
      </c>
      <c r="B113" s="476" t="s">
        <v>2</v>
      </c>
      <c r="C113" s="476" t="s">
        <v>228</v>
      </c>
      <c r="D113" s="476" t="s">
        <v>319</v>
      </c>
      <c r="E113" s="476" t="s">
        <v>76</v>
      </c>
    </row>
    <row r="114" spans="1:5" x14ac:dyDescent="0.25">
      <c r="A114" s="475" t="s">
        <v>320</v>
      </c>
      <c r="B114" s="476" t="s">
        <v>2</v>
      </c>
      <c r="C114" s="476" t="s">
        <v>228</v>
      </c>
      <c r="D114" s="476" t="s">
        <v>321</v>
      </c>
      <c r="E114" s="476" t="s">
        <v>76</v>
      </c>
    </row>
    <row r="115" spans="1:5" x14ac:dyDescent="0.25">
      <c r="A115" s="475" t="s">
        <v>322</v>
      </c>
      <c r="B115" s="476" t="s">
        <v>101</v>
      </c>
      <c r="C115" s="476" t="s">
        <v>74</v>
      </c>
      <c r="D115" s="476" t="s">
        <v>323</v>
      </c>
      <c r="E115" s="476" t="s">
        <v>76</v>
      </c>
    </row>
    <row r="116" spans="1:5" x14ac:dyDescent="0.25">
      <c r="A116" s="482" t="s">
        <v>324</v>
      </c>
      <c r="B116" s="483" t="s">
        <v>201</v>
      </c>
      <c r="C116" s="483" t="s">
        <v>162</v>
      </c>
      <c r="D116" s="483" t="s">
        <v>325</v>
      </c>
      <c r="E116" s="484" t="s">
        <v>304</v>
      </c>
    </row>
    <row r="117" spans="1:5" x14ac:dyDescent="0.25">
      <c r="A117" s="475" t="s">
        <v>326</v>
      </c>
      <c r="B117" s="476" t="s">
        <v>327</v>
      </c>
      <c r="C117" s="476" t="s">
        <v>328</v>
      </c>
      <c r="D117" s="476"/>
      <c r="E117" s="476" t="s">
        <v>76</v>
      </c>
    </row>
    <row r="118" spans="1:5" x14ac:dyDescent="0.25">
      <c r="A118" s="482" t="s">
        <v>329</v>
      </c>
      <c r="B118" s="483" t="s">
        <v>87</v>
      </c>
      <c r="C118" s="483" t="s">
        <v>330</v>
      </c>
      <c r="D118" s="483" t="s">
        <v>331</v>
      </c>
      <c r="E118" s="483" t="s">
        <v>304</v>
      </c>
    </row>
    <row r="119" spans="1:5" x14ac:dyDescent="0.25">
      <c r="A119" s="475" t="s">
        <v>332</v>
      </c>
      <c r="B119" s="476" t="s">
        <v>67</v>
      </c>
      <c r="C119" s="476" t="s">
        <v>330</v>
      </c>
      <c r="D119" s="476" t="s">
        <v>333</v>
      </c>
      <c r="E119" s="476" t="s">
        <v>76</v>
      </c>
    </row>
    <row r="120" spans="1:5" x14ac:dyDescent="0.25">
      <c r="A120" s="475" t="s">
        <v>334</v>
      </c>
      <c r="B120" s="476" t="s">
        <v>67</v>
      </c>
      <c r="C120" s="476" t="s">
        <v>330</v>
      </c>
      <c r="D120" s="476" t="s">
        <v>335</v>
      </c>
      <c r="E120" s="476" t="s">
        <v>76</v>
      </c>
    </row>
    <row r="121" spans="1:5" x14ac:dyDescent="0.25">
      <c r="A121" s="475" t="s">
        <v>336</v>
      </c>
      <c r="B121" s="476" t="s">
        <v>67</v>
      </c>
      <c r="C121" s="476" t="s">
        <v>330</v>
      </c>
      <c r="D121" s="476" t="s">
        <v>337</v>
      </c>
      <c r="E121" s="476" t="s">
        <v>76</v>
      </c>
    </row>
    <row r="122" spans="1:5" x14ac:dyDescent="0.25">
      <c r="A122" s="475" t="s">
        <v>338</v>
      </c>
      <c r="B122" s="476" t="s">
        <v>67</v>
      </c>
      <c r="C122" s="476" t="s">
        <v>339</v>
      </c>
      <c r="D122" s="476" t="s">
        <v>340</v>
      </c>
      <c r="E122" s="476" t="s">
        <v>76</v>
      </c>
    </row>
    <row r="123" spans="1:5" x14ac:dyDescent="0.25">
      <c r="A123" s="475" t="s">
        <v>341</v>
      </c>
      <c r="B123" s="476" t="s">
        <v>126</v>
      </c>
      <c r="C123" s="476" t="s">
        <v>342</v>
      </c>
      <c r="D123" s="476" t="s">
        <v>343</v>
      </c>
      <c r="E123" s="476" t="s">
        <v>76</v>
      </c>
    </row>
    <row r="124" spans="1:5" x14ac:dyDescent="0.25">
      <c r="A124" s="475" t="s">
        <v>344</v>
      </c>
      <c r="B124" s="476" t="s">
        <v>126</v>
      </c>
      <c r="C124" s="476" t="s">
        <v>345</v>
      </c>
      <c r="D124" s="476" t="s">
        <v>346</v>
      </c>
      <c r="E124" s="476" t="s">
        <v>76</v>
      </c>
    </row>
    <row r="125" spans="1:5" x14ac:dyDescent="0.25">
      <c r="A125" s="475" t="s">
        <v>347</v>
      </c>
      <c r="B125" s="476" t="s">
        <v>126</v>
      </c>
      <c r="C125" s="476" t="s">
        <v>345</v>
      </c>
      <c r="D125" s="476" t="s">
        <v>348</v>
      </c>
      <c r="E125" s="476" t="s">
        <v>76</v>
      </c>
    </row>
    <row r="126" spans="1:5" x14ac:dyDescent="0.25">
      <c r="A126" s="482" t="s">
        <v>349</v>
      </c>
      <c r="B126" s="483" t="s">
        <v>87</v>
      </c>
      <c r="C126" s="483" t="s">
        <v>328</v>
      </c>
      <c r="D126" s="483" t="s">
        <v>331</v>
      </c>
      <c r="E126" s="483" t="s">
        <v>304</v>
      </c>
    </row>
    <row r="127" spans="1:5" x14ac:dyDescent="0.25">
      <c r="A127" s="475" t="s">
        <v>350</v>
      </c>
      <c r="B127" s="476" t="s">
        <v>93</v>
      </c>
      <c r="C127" s="476" t="s">
        <v>351</v>
      </c>
      <c r="D127" s="476" t="s">
        <v>352</v>
      </c>
      <c r="E127" s="476" t="s">
        <v>76</v>
      </c>
    </row>
    <row r="128" spans="1:5" x14ac:dyDescent="0.25">
      <c r="A128" s="475" t="s">
        <v>353</v>
      </c>
      <c r="B128" s="476" t="s">
        <v>67</v>
      </c>
      <c r="C128" s="476" t="s">
        <v>354</v>
      </c>
      <c r="D128" s="476" t="s">
        <v>335</v>
      </c>
      <c r="E128" s="476" t="s">
        <v>76</v>
      </c>
    </row>
    <row r="129" spans="1:5" x14ac:dyDescent="0.25">
      <c r="A129" s="475" t="s">
        <v>355</v>
      </c>
      <c r="B129" s="476" t="s">
        <v>67</v>
      </c>
      <c r="C129" s="476" t="s">
        <v>354</v>
      </c>
      <c r="D129" s="476" t="s">
        <v>337</v>
      </c>
      <c r="E129" s="476" t="s">
        <v>76</v>
      </c>
    </row>
    <row r="130" spans="1:5" x14ac:dyDescent="0.25">
      <c r="A130" s="475" t="s">
        <v>356</v>
      </c>
      <c r="B130" s="476" t="s">
        <v>67</v>
      </c>
      <c r="C130" s="476" t="s">
        <v>354</v>
      </c>
      <c r="D130" s="476" t="s">
        <v>333</v>
      </c>
      <c r="E130" s="476" t="s">
        <v>76</v>
      </c>
    </row>
    <row r="131" spans="1:5" x14ac:dyDescent="0.25">
      <c r="A131" s="475" t="s">
        <v>357</v>
      </c>
      <c r="B131" s="476" t="s">
        <v>93</v>
      </c>
      <c r="C131" s="476" t="s">
        <v>339</v>
      </c>
      <c r="D131" s="476" t="s">
        <v>55</v>
      </c>
      <c r="E131" s="476" t="s">
        <v>76</v>
      </c>
    </row>
    <row r="132" spans="1:5" x14ac:dyDescent="0.25">
      <c r="A132" s="482" t="s">
        <v>358</v>
      </c>
      <c r="B132" s="483" t="s">
        <v>67</v>
      </c>
      <c r="C132" s="483" t="s">
        <v>339</v>
      </c>
      <c r="D132" s="483" t="s">
        <v>253</v>
      </c>
      <c r="E132" s="483" t="s">
        <v>304</v>
      </c>
    </row>
    <row r="133" spans="1:5" x14ac:dyDescent="0.25">
      <c r="A133" s="475" t="s">
        <v>359</v>
      </c>
      <c r="B133" s="476" t="s">
        <v>93</v>
      </c>
      <c r="C133" s="476" t="s">
        <v>360</v>
      </c>
      <c r="D133" s="476" t="s">
        <v>58</v>
      </c>
      <c r="E133" s="476" t="s">
        <v>76</v>
      </c>
    </row>
    <row r="134" spans="1:5" x14ac:dyDescent="0.25">
      <c r="A134" s="475" t="s">
        <v>361</v>
      </c>
      <c r="B134" s="476" t="s">
        <v>93</v>
      </c>
      <c r="C134" s="476" t="s">
        <v>360</v>
      </c>
      <c r="D134" s="476" t="s">
        <v>56</v>
      </c>
      <c r="E134" s="476" t="s">
        <v>76</v>
      </c>
    </row>
    <row r="135" spans="1:5" x14ac:dyDescent="0.25">
      <c r="A135" s="475" t="s">
        <v>362</v>
      </c>
      <c r="B135" s="476" t="s">
        <v>93</v>
      </c>
      <c r="C135" s="476" t="s">
        <v>360</v>
      </c>
      <c r="D135" s="476" t="s">
        <v>57</v>
      </c>
      <c r="E135" s="476" t="s">
        <v>76</v>
      </c>
    </row>
    <row r="136" spans="1:5" x14ac:dyDescent="0.25">
      <c r="A136" s="482" t="s">
        <v>363</v>
      </c>
      <c r="B136" s="483" t="s">
        <v>67</v>
      </c>
      <c r="C136" s="483" t="s">
        <v>354</v>
      </c>
      <c r="D136" s="483" t="s">
        <v>364</v>
      </c>
      <c r="E136" s="483" t="s">
        <v>304</v>
      </c>
    </row>
    <row r="137" spans="1:5" x14ac:dyDescent="0.25">
      <c r="A137" s="482" t="s">
        <v>365</v>
      </c>
      <c r="B137" s="483" t="s">
        <v>67</v>
      </c>
      <c r="C137" s="483" t="s">
        <v>354</v>
      </c>
      <c r="D137" s="483" t="s">
        <v>366</v>
      </c>
      <c r="E137" s="483" t="s">
        <v>304</v>
      </c>
    </row>
    <row r="138" spans="1:5" x14ac:dyDescent="0.25">
      <c r="A138" s="482" t="s">
        <v>367</v>
      </c>
      <c r="B138" s="483" t="s">
        <v>67</v>
      </c>
      <c r="C138" s="483" t="s">
        <v>354</v>
      </c>
      <c r="D138" s="483" t="s">
        <v>368</v>
      </c>
      <c r="E138" s="483" t="s">
        <v>304</v>
      </c>
    </row>
    <row r="139" spans="1:5" x14ac:dyDescent="0.25">
      <c r="A139" s="482" t="s">
        <v>369</v>
      </c>
      <c r="B139" s="483" t="s">
        <v>67</v>
      </c>
      <c r="C139" s="483" t="s">
        <v>370</v>
      </c>
      <c r="D139" s="483" t="s">
        <v>366</v>
      </c>
      <c r="E139" s="483" t="s">
        <v>304</v>
      </c>
    </row>
    <row r="140" spans="1:5" x14ac:dyDescent="0.25">
      <c r="A140" s="482" t="s">
        <v>371</v>
      </c>
      <c r="B140" s="483" t="s">
        <v>67</v>
      </c>
      <c r="C140" s="483" t="s">
        <v>339</v>
      </c>
      <c r="D140" s="483" t="s">
        <v>366</v>
      </c>
      <c r="E140" s="483" t="s">
        <v>304</v>
      </c>
    </row>
    <row r="141" spans="1:5" x14ac:dyDescent="0.25">
      <c r="A141" s="475" t="s">
        <v>372</v>
      </c>
      <c r="B141" s="476" t="s">
        <v>93</v>
      </c>
      <c r="C141" s="476" t="s">
        <v>373</v>
      </c>
      <c r="D141" s="476" t="s">
        <v>56</v>
      </c>
      <c r="E141" s="476" t="s">
        <v>76</v>
      </c>
    </row>
    <row r="142" spans="1:5" x14ac:dyDescent="0.25">
      <c r="A142" s="475" t="s">
        <v>374</v>
      </c>
      <c r="B142" s="476" t="s">
        <v>67</v>
      </c>
      <c r="C142" s="476" t="s">
        <v>360</v>
      </c>
      <c r="D142" s="476" t="s">
        <v>340</v>
      </c>
      <c r="E142" s="476" t="s">
        <v>76</v>
      </c>
    </row>
    <row r="143" spans="1:5" x14ac:dyDescent="0.25">
      <c r="A143" s="482" t="s">
        <v>375</v>
      </c>
      <c r="B143" s="483" t="s">
        <v>67</v>
      </c>
      <c r="C143" s="483" t="s">
        <v>370</v>
      </c>
      <c r="D143" s="483" t="s">
        <v>366</v>
      </c>
      <c r="E143" s="483" t="s">
        <v>304</v>
      </c>
    </row>
    <row r="144" spans="1:5" x14ac:dyDescent="0.25">
      <c r="A144" s="482" t="s">
        <v>376</v>
      </c>
      <c r="B144" s="483" t="s">
        <v>67</v>
      </c>
      <c r="C144" s="483" t="s">
        <v>370</v>
      </c>
      <c r="D144" s="483" t="s">
        <v>368</v>
      </c>
      <c r="E144" s="483" t="s">
        <v>304</v>
      </c>
    </row>
    <row r="145" spans="1:5" x14ac:dyDescent="0.25">
      <c r="A145" s="482" t="s">
        <v>377</v>
      </c>
      <c r="B145" s="483" t="s">
        <v>67</v>
      </c>
      <c r="C145" s="483" t="s">
        <v>370</v>
      </c>
      <c r="D145" s="483" t="s">
        <v>366</v>
      </c>
      <c r="E145" s="483" t="s">
        <v>304</v>
      </c>
    </row>
    <row r="146" spans="1:5" x14ac:dyDescent="0.25">
      <c r="A146" s="475" t="s">
        <v>378</v>
      </c>
      <c r="B146" s="476" t="s">
        <v>67</v>
      </c>
      <c r="C146" s="476" t="s">
        <v>339</v>
      </c>
      <c r="D146" s="476" t="s">
        <v>364</v>
      </c>
      <c r="E146" s="476" t="s">
        <v>76</v>
      </c>
    </row>
    <row r="147" spans="1:5" x14ac:dyDescent="0.25">
      <c r="A147" s="475" t="s">
        <v>379</v>
      </c>
      <c r="B147" s="476" t="s">
        <v>93</v>
      </c>
      <c r="C147" s="476" t="s">
        <v>380</v>
      </c>
      <c r="D147" s="476" t="s">
        <v>58</v>
      </c>
      <c r="E147" s="476" t="s">
        <v>76</v>
      </c>
    </row>
    <row r="148" spans="1:5" x14ac:dyDescent="0.25">
      <c r="A148" s="475" t="s">
        <v>381</v>
      </c>
      <c r="B148" s="476" t="s">
        <v>93</v>
      </c>
      <c r="C148" s="476" t="s">
        <v>339</v>
      </c>
      <c r="D148" s="476" t="s">
        <v>58</v>
      </c>
      <c r="E148" s="476" t="s">
        <v>76</v>
      </c>
    </row>
    <row r="149" spans="1:5" x14ac:dyDescent="0.25">
      <c r="A149" s="475" t="s">
        <v>382</v>
      </c>
      <c r="B149" s="476" t="s">
        <v>93</v>
      </c>
      <c r="C149" s="476" t="s">
        <v>339</v>
      </c>
      <c r="D149" s="476" t="s">
        <v>56</v>
      </c>
      <c r="E149" s="476" t="s">
        <v>76</v>
      </c>
    </row>
    <row r="150" spans="1:5" x14ac:dyDescent="0.25">
      <c r="A150" s="475" t="s">
        <v>383</v>
      </c>
      <c r="B150" s="476" t="s">
        <v>93</v>
      </c>
      <c r="C150" s="476" t="s">
        <v>339</v>
      </c>
      <c r="D150" s="476" t="s">
        <v>57</v>
      </c>
      <c r="E150" s="476" t="s">
        <v>76</v>
      </c>
    </row>
    <row r="151" spans="1:5" x14ac:dyDescent="0.25">
      <c r="A151" s="475" t="s">
        <v>384</v>
      </c>
      <c r="B151" s="476" t="s">
        <v>67</v>
      </c>
      <c r="C151" s="476" t="s">
        <v>354</v>
      </c>
      <c r="D151" s="476" t="s">
        <v>340</v>
      </c>
      <c r="E151" s="476" t="s">
        <v>76</v>
      </c>
    </row>
    <row r="152" spans="1:5" x14ac:dyDescent="0.25">
      <c r="A152" s="475" t="s">
        <v>385</v>
      </c>
      <c r="B152" s="476" t="s">
        <v>327</v>
      </c>
      <c r="C152" s="476" t="s">
        <v>386</v>
      </c>
      <c r="D152" s="476" t="s">
        <v>387</v>
      </c>
      <c r="E152" s="476" t="s">
        <v>76</v>
      </c>
    </row>
    <row r="153" spans="1:5" x14ac:dyDescent="0.25">
      <c r="A153" s="475" t="s">
        <v>388</v>
      </c>
      <c r="B153" s="476" t="s">
        <v>93</v>
      </c>
      <c r="C153" s="476" t="s">
        <v>354</v>
      </c>
      <c r="D153" s="476" t="s">
        <v>58</v>
      </c>
      <c r="E153" s="476" t="s">
        <v>76</v>
      </c>
    </row>
    <row r="154" spans="1:5" x14ac:dyDescent="0.25">
      <c r="A154" s="475" t="s">
        <v>389</v>
      </c>
      <c r="B154" s="476" t="s">
        <v>93</v>
      </c>
      <c r="C154" s="476" t="s">
        <v>354</v>
      </c>
      <c r="D154" s="476" t="s">
        <v>56</v>
      </c>
      <c r="E154" s="476" t="s">
        <v>76</v>
      </c>
    </row>
    <row r="155" spans="1:5" x14ac:dyDescent="0.25">
      <c r="A155" s="475" t="s">
        <v>390</v>
      </c>
      <c r="B155" s="476" t="s">
        <v>93</v>
      </c>
      <c r="C155" s="476" t="s">
        <v>354</v>
      </c>
      <c r="D155" s="476" t="s">
        <v>57</v>
      </c>
      <c r="E155" s="476" t="s">
        <v>76</v>
      </c>
    </row>
    <row r="156" spans="1:5" x14ac:dyDescent="0.25">
      <c r="A156" s="475" t="s">
        <v>391</v>
      </c>
      <c r="B156" s="476" t="s">
        <v>244</v>
      </c>
      <c r="C156" s="476" t="s">
        <v>392</v>
      </c>
      <c r="D156" s="476" t="s">
        <v>393</v>
      </c>
      <c r="E156" s="476" t="s">
        <v>76</v>
      </c>
    </row>
    <row r="157" spans="1:5" x14ac:dyDescent="0.25">
      <c r="A157" s="475" t="s">
        <v>394</v>
      </c>
      <c r="B157" s="476" t="s">
        <v>93</v>
      </c>
      <c r="C157" s="476" t="s">
        <v>392</v>
      </c>
      <c r="D157" s="476" t="s">
        <v>58</v>
      </c>
      <c r="E157" s="476" t="s">
        <v>76</v>
      </c>
    </row>
    <row r="158" spans="1:5" x14ac:dyDescent="0.25">
      <c r="A158" s="475" t="s">
        <v>395</v>
      </c>
      <c r="B158" s="476" t="s">
        <v>93</v>
      </c>
      <c r="C158" s="476" t="s">
        <v>392</v>
      </c>
      <c r="D158" s="476" t="s">
        <v>56</v>
      </c>
      <c r="E158" s="476" t="s">
        <v>76</v>
      </c>
    </row>
    <row r="159" spans="1:5" x14ac:dyDescent="0.25">
      <c r="A159" s="475" t="s">
        <v>396</v>
      </c>
      <c r="B159" s="476" t="s">
        <v>93</v>
      </c>
      <c r="C159" s="476" t="s">
        <v>392</v>
      </c>
      <c r="D159" s="476" t="s">
        <v>57</v>
      </c>
      <c r="E159" s="476" t="s">
        <v>76</v>
      </c>
    </row>
    <row r="160" spans="1:5" x14ac:dyDescent="0.25">
      <c r="A160" s="475" t="s">
        <v>397</v>
      </c>
      <c r="B160" s="476" t="s">
        <v>67</v>
      </c>
      <c r="C160" s="476" t="s">
        <v>339</v>
      </c>
      <c r="D160" s="476" t="s">
        <v>398</v>
      </c>
      <c r="E160" s="476" t="s">
        <v>76</v>
      </c>
    </row>
    <row r="161" spans="1:5" x14ac:dyDescent="0.25">
      <c r="A161" s="475" t="s">
        <v>399</v>
      </c>
      <c r="B161" s="476" t="s">
        <v>67</v>
      </c>
      <c r="C161" s="476" t="s">
        <v>354</v>
      </c>
      <c r="D161" s="476" t="s">
        <v>398</v>
      </c>
      <c r="E161" s="476" t="s">
        <v>76</v>
      </c>
    </row>
    <row r="162" spans="1:5" x14ac:dyDescent="0.25">
      <c r="A162" s="475" t="s">
        <v>400</v>
      </c>
      <c r="B162" s="476" t="s">
        <v>67</v>
      </c>
      <c r="C162" s="476" t="s">
        <v>339</v>
      </c>
      <c r="D162" s="476" t="s">
        <v>333</v>
      </c>
      <c r="E162" s="476" t="s">
        <v>76</v>
      </c>
    </row>
    <row r="163" spans="1:5" x14ac:dyDescent="0.25">
      <c r="A163" s="475" t="s">
        <v>401</v>
      </c>
      <c r="B163" s="476" t="s">
        <v>67</v>
      </c>
      <c r="C163" s="476" t="s">
        <v>339</v>
      </c>
      <c r="D163" s="476" t="s">
        <v>335</v>
      </c>
      <c r="E163" s="476" t="s">
        <v>76</v>
      </c>
    </row>
    <row r="164" spans="1:5" x14ac:dyDescent="0.25">
      <c r="A164" s="475" t="s">
        <v>402</v>
      </c>
      <c r="B164" s="476" t="s">
        <v>67</v>
      </c>
      <c r="C164" s="476" t="s">
        <v>339</v>
      </c>
      <c r="D164" s="476" t="s">
        <v>337</v>
      </c>
      <c r="E164" s="476" t="s">
        <v>76</v>
      </c>
    </row>
    <row r="165" spans="1:5" x14ac:dyDescent="0.25">
      <c r="A165" s="475" t="s">
        <v>403</v>
      </c>
      <c r="B165" s="476" t="s">
        <v>126</v>
      </c>
      <c r="C165" s="477" t="s">
        <v>339</v>
      </c>
      <c r="D165" s="476" t="s">
        <v>404</v>
      </c>
      <c r="E165" s="476" t="s">
        <v>76</v>
      </c>
    </row>
    <row r="166" spans="1:5" x14ac:dyDescent="0.25">
      <c r="A166" s="475" t="s">
        <v>405</v>
      </c>
      <c r="B166" s="476" t="s">
        <v>93</v>
      </c>
      <c r="C166" s="476" t="s">
        <v>360</v>
      </c>
      <c r="D166" s="476" t="s">
        <v>55</v>
      </c>
      <c r="E166" s="476" t="s">
        <v>76</v>
      </c>
    </row>
    <row r="167" spans="1:5" x14ac:dyDescent="0.25">
      <c r="A167" s="475" t="s">
        <v>406</v>
      </c>
      <c r="B167" s="476" t="s">
        <v>93</v>
      </c>
      <c r="C167" s="476" t="s">
        <v>354</v>
      </c>
      <c r="D167" s="476" t="s">
        <v>55</v>
      </c>
      <c r="E167" s="476" t="s">
        <v>76</v>
      </c>
    </row>
    <row r="168" spans="1:5" x14ac:dyDescent="0.25">
      <c r="A168" s="475" t="s">
        <v>407</v>
      </c>
      <c r="B168" s="476" t="s">
        <v>93</v>
      </c>
      <c r="C168" s="476" t="s">
        <v>360</v>
      </c>
      <c r="D168" s="476" t="s">
        <v>56</v>
      </c>
      <c r="E168" s="476" t="s">
        <v>76</v>
      </c>
    </row>
    <row r="169" spans="1:5" x14ac:dyDescent="0.25">
      <c r="A169" s="475" t="s">
        <v>408</v>
      </c>
      <c r="B169" s="476" t="s">
        <v>93</v>
      </c>
      <c r="C169" s="476" t="s">
        <v>409</v>
      </c>
      <c r="D169" s="476" t="s">
        <v>58</v>
      </c>
      <c r="E169" s="476" t="s">
        <v>76</v>
      </c>
    </row>
    <row r="170" spans="1:5" x14ac:dyDescent="0.25">
      <c r="A170" s="475" t="s">
        <v>410</v>
      </c>
      <c r="B170" s="476" t="s">
        <v>93</v>
      </c>
      <c r="C170" s="476" t="s">
        <v>409</v>
      </c>
      <c r="D170" s="476" t="s">
        <v>56</v>
      </c>
      <c r="E170" s="476" t="s">
        <v>76</v>
      </c>
    </row>
    <row r="171" spans="1:5" x14ac:dyDescent="0.25">
      <c r="A171" s="475" t="s">
        <v>411</v>
      </c>
      <c r="B171" s="476" t="s">
        <v>93</v>
      </c>
      <c r="C171" s="476" t="s">
        <v>409</v>
      </c>
      <c r="D171" s="476" t="s">
        <v>57</v>
      </c>
      <c r="E171" s="476" t="s">
        <v>76</v>
      </c>
    </row>
    <row r="172" spans="1:5" x14ac:dyDescent="0.25">
      <c r="A172" s="475" t="s">
        <v>412</v>
      </c>
      <c r="B172" s="476" t="s">
        <v>244</v>
      </c>
      <c r="C172" s="476" t="s">
        <v>354</v>
      </c>
      <c r="D172" s="476" t="s">
        <v>413</v>
      </c>
      <c r="E172" s="476" t="s">
        <v>76</v>
      </c>
    </row>
    <row r="173" spans="1:5" x14ac:dyDescent="0.25">
      <c r="A173" s="475" t="s">
        <v>414</v>
      </c>
      <c r="B173" s="476" t="s">
        <v>244</v>
      </c>
      <c r="C173" s="476" t="s">
        <v>162</v>
      </c>
      <c r="D173" s="476" t="s">
        <v>413</v>
      </c>
      <c r="E173" s="476" t="s">
        <v>76</v>
      </c>
    </row>
    <row r="174" spans="1:5" x14ac:dyDescent="0.25">
      <c r="A174" s="482" t="s">
        <v>415</v>
      </c>
      <c r="B174" s="483" t="s">
        <v>87</v>
      </c>
      <c r="C174" s="483" t="s">
        <v>328</v>
      </c>
      <c r="D174" s="483" t="s">
        <v>331</v>
      </c>
      <c r="E174" s="483" t="s">
        <v>304</v>
      </c>
    </row>
    <row r="175" spans="1:5" x14ac:dyDescent="0.25">
      <c r="A175" s="475" t="s">
        <v>416</v>
      </c>
      <c r="B175" s="476" t="s">
        <v>93</v>
      </c>
      <c r="C175" s="476" t="s">
        <v>360</v>
      </c>
      <c r="D175" s="476" t="s">
        <v>54</v>
      </c>
      <c r="E175" s="476" t="s">
        <v>76</v>
      </c>
    </row>
    <row r="176" spans="1:5" x14ac:dyDescent="0.25">
      <c r="A176" s="475" t="s">
        <v>417</v>
      </c>
      <c r="B176" s="476" t="s">
        <v>93</v>
      </c>
      <c r="C176" s="476" t="s">
        <v>94</v>
      </c>
      <c r="D176" s="476" t="s">
        <v>58</v>
      </c>
      <c r="E176" s="476" t="s">
        <v>76</v>
      </c>
    </row>
    <row r="177" spans="1:5" x14ac:dyDescent="0.25">
      <c r="A177" s="475" t="s">
        <v>418</v>
      </c>
      <c r="B177" s="476" t="s">
        <v>93</v>
      </c>
      <c r="C177" s="476" t="s">
        <v>94</v>
      </c>
      <c r="D177" s="476" t="s">
        <v>56</v>
      </c>
      <c r="E177" s="476" t="s">
        <v>76</v>
      </c>
    </row>
    <row r="178" spans="1:5" x14ac:dyDescent="0.25">
      <c r="A178" s="475" t="s">
        <v>419</v>
      </c>
      <c r="B178" s="476" t="s">
        <v>93</v>
      </c>
      <c r="C178" s="476" t="s">
        <v>94</v>
      </c>
      <c r="D178" s="476" t="s">
        <v>57</v>
      </c>
      <c r="E178" s="476" t="s">
        <v>76</v>
      </c>
    </row>
    <row r="179" spans="1:5" x14ac:dyDescent="0.25">
      <c r="A179" s="482" t="s">
        <v>420</v>
      </c>
      <c r="B179" s="483" t="s">
        <v>201</v>
      </c>
      <c r="C179" s="483" t="s">
        <v>130</v>
      </c>
      <c r="D179" s="484" t="s">
        <v>421</v>
      </c>
      <c r="E179" s="484" t="s">
        <v>304</v>
      </c>
    </row>
    <row r="180" spans="1:5" x14ac:dyDescent="0.25">
      <c r="A180" s="482" t="s">
        <v>422</v>
      </c>
      <c r="B180" s="483" t="s">
        <v>87</v>
      </c>
      <c r="C180" s="483" t="s">
        <v>370</v>
      </c>
      <c r="D180" s="483" t="s">
        <v>423</v>
      </c>
      <c r="E180" s="483" t="s">
        <v>304</v>
      </c>
    </row>
    <row r="181" spans="1:5" x14ac:dyDescent="0.25">
      <c r="A181" s="482" t="s">
        <v>424</v>
      </c>
      <c r="B181" s="483" t="s">
        <v>104</v>
      </c>
      <c r="C181" s="483" t="s">
        <v>370</v>
      </c>
      <c r="D181" s="483" t="s">
        <v>425</v>
      </c>
      <c r="E181" s="483" t="s">
        <v>304</v>
      </c>
    </row>
    <row r="182" spans="1:5" x14ac:dyDescent="0.25">
      <c r="A182" s="485" t="s">
        <v>426</v>
      </c>
      <c r="B182" s="477" t="s">
        <v>87</v>
      </c>
      <c r="C182" s="477" t="s">
        <v>130</v>
      </c>
      <c r="D182" s="477" t="s">
        <v>427</v>
      </c>
      <c r="E182" s="476" t="s">
        <v>76</v>
      </c>
    </row>
    <row r="183" spans="1:5" x14ac:dyDescent="0.25">
      <c r="A183" s="482" t="s">
        <v>428</v>
      </c>
      <c r="B183" s="483" t="s">
        <v>104</v>
      </c>
      <c r="C183" s="483" t="s">
        <v>370</v>
      </c>
      <c r="D183" s="483" t="s">
        <v>429</v>
      </c>
      <c r="E183" s="483" t="s">
        <v>304</v>
      </c>
    </row>
    <row r="184" spans="1:5" x14ac:dyDescent="0.25">
      <c r="A184" s="482" t="s">
        <v>430</v>
      </c>
      <c r="B184" s="483" t="s">
        <v>104</v>
      </c>
      <c r="C184" s="483" t="s">
        <v>328</v>
      </c>
      <c r="D184" s="483" t="s">
        <v>431</v>
      </c>
      <c r="E184" s="483" t="s">
        <v>304</v>
      </c>
    </row>
    <row r="185" spans="1:5" x14ac:dyDescent="0.25">
      <c r="A185" s="475" t="s">
        <v>432</v>
      </c>
      <c r="B185" s="476" t="s">
        <v>67</v>
      </c>
      <c r="C185" s="476" t="s">
        <v>360</v>
      </c>
      <c r="D185" s="476" t="s">
        <v>433</v>
      </c>
      <c r="E185" s="476" t="s">
        <v>76</v>
      </c>
    </row>
    <row r="186" spans="1:5" x14ac:dyDescent="0.25">
      <c r="A186" s="475" t="s">
        <v>434</v>
      </c>
      <c r="B186" s="476" t="s">
        <v>244</v>
      </c>
      <c r="C186" s="476" t="s">
        <v>94</v>
      </c>
      <c r="D186" s="476" t="s">
        <v>393</v>
      </c>
      <c r="E186" s="476" t="s">
        <v>76</v>
      </c>
    </row>
    <row r="187" spans="1:5" x14ac:dyDescent="0.25">
      <c r="A187" s="475" t="s">
        <v>435</v>
      </c>
      <c r="B187" s="476" t="s">
        <v>244</v>
      </c>
      <c r="C187" s="476" t="s">
        <v>74</v>
      </c>
      <c r="D187" s="476" t="s">
        <v>436</v>
      </c>
      <c r="E187" s="476" t="s">
        <v>76</v>
      </c>
    </row>
    <row r="188" spans="1:5" x14ac:dyDescent="0.25">
      <c r="A188" s="475" t="s">
        <v>437</v>
      </c>
      <c r="B188" s="476" t="s">
        <v>244</v>
      </c>
      <c r="C188" s="476" t="s">
        <v>354</v>
      </c>
      <c r="D188" s="476" t="s">
        <v>438</v>
      </c>
      <c r="E188" s="476" t="s">
        <v>76</v>
      </c>
    </row>
    <row r="189" spans="1:5" x14ac:dyDescent="0.25">
      <c r="A189" s="475" t="s">
        <v>439</v>
      </c>
      <c r="B189" s="476" t="s">
        <v>244</v>
      </c>
      <c r="C189" s="476" t="s">
        <v>354</v>
      </c>
      <c r="D189" s="476" t="s">
        <v>440</v>
      </c>
      <c r="E189" s="476" t="s">
        <v>76</v>
      </c>
    </row>
    <row r="190" spans="1:5" x14ac:dyDescent="0.25">
      <c r="A190" s="475" t="s">
        <v>441</v>
      </c>
      <c r="B190" s="476" t="s">
        <v>93</v>
      </c>
      <c r="C190" s="476" t="s">
        <v>354</v>
      </c>
      <c r="D190" s="476" t="s">
        <v>54</v>
      </c>
      <c r="E190" s="476" t="s">
        <v>76</v>
      </c>
    </row>
    <row r="191" spans="1:5" x14ac:dyDescent="0.25">
      <c r="A191" s="482" t="s">
        <v>442</v>
      </c>
      <c r="B191" s="483" t="s">
        <v>443</v>
      </c>
      <c r="C191" s="483" t="s">
        <v>74</v>
      </c>
      <c r="D191" s="483" t="s">
        <v>444</v>
      </c>
      <c r="E191" s="483" t="s">
        <v>304</v>
      </c>
    </row>
    <row r="192" spans="1:5" x14ac:dyDescent="0.25">
      <c r="A192" s="475" t="s">
        <v>445</v>
      </c>
      <c r="B192" s="476" t="s">
        <v>126</v>
      </c>
      <c r="C192" s="476" t="s">
        <v>345</v>
      </c>
      <c r="D192" s="476" t="s">
        <v>446</v>
      </c>
      <c r="E192" s="476" t="s">
        <v>76</v>
      </c>
    </row>
    <row r="193" spans="1:5" x14ac:dyDescent="0.25">
      <c r="A193" s="475" t="s">
        <v>447</v>
      </c>
      <c r="B193" s="476" t="s">
        <v>93</v>
      </c>
      <c r="C193" s="476" t="s">
        <v>448</v>
      </c>
      <c r="D193" s="476" t="s">
        <v>58</v>
      </c>
      <c r="E193" s="476" t="s">
        <v>76</v>
      </c>
    </row>
    <row r="194" spans="1:5" x14ac:dyDescent="0.25">
      <c r="A194" s="475" t="s">
        <v>449</v>
      </c>
      <c r="B194" s="476" t="s">
        <v>67</v>
      </c>
      <c r="C194" s="476" t="s">
        <v>354</v>
      </c>
      <c r="D194" s="476" t="s">
        <v>433</v>
      </c>
      <c r="E194" s="476" t="s">
        <v>76</v>
      </c>
    </row>
    <row r="195" spans="1:5" x14ac:dyDescent="0.25">
      <c r="A195" s="475" t="s">
        <v>450</v>
      </c>
      <c r="B195" s="476" t="s">
        <v>93</v>
      </c>
      <c r="C195" s="476" t="s">
        <v>351</v>
      </c>
      <c r="D195" s="476" t="s">
        <v>58</v>
      </c>
      <c r="E195" s="476" t="s">
        <v>76</v>
      </c>
    </row>
    <row r="196" spans="1:5" x14ac:dyDescent="0.25">
      <c r="A196" s="475" t="s">
        <v>451</v>
      </c>
      <c r="B196" s="476" t="s">
        <v>93</v>
      </c>
      <c r="C196" s="476" t="s">
        <v>162</v>
      </c>
      <c r="D196" s="476" t="s">
        <v>58</v>
      </c>
      <c r="E196" s="476" t="s">
        <v>76</v>
      </c>
    </row>
    <row r="197" spans="1:5" x14ac:dyDescent="0.25">
      <c r="A197" s="475" t="s">
        <v>452</v>
      </c>
      <c r="B197" s="476" t="s">
        <v>93</v>
      </c>
      <c r="C197" s="476" t="s">
        <v>162</v>
      </c>
      <c r="D197" s="476" t="s">
        <v>56</v>
      </c>
      <c r="E197" s="476" t="s">
        <v>76</v>
      </c>
    </row>
    <row r="198" spans="1:5" x14ac:dyDescent="0.25">
      <c r="A198" s="475" t="s">
        <v>453</v>
      </c>
      <c r="B198" s="476" t="s">
        <v>93</v>
      </c>
      <c r="C198" s="476" t="s">
        <v>162</v>
      </c>
      <c r="D198" s="476" t="s">
        <v>57</v>
      </c>
      <c r="E198" s="476" t="s">
        <v>76</v>
      </c>
    </row>
    <row r="199" spans="1:5" x14ac:dyDescent="0.25">
      <c r="A199" s="475" t="s">
        <v>454</v>
      </c>
      <c r="B199" s="476" t="s">
        <v>244</v>
      </c>
      <c r="C199" s="476" t="s">
        <v>354</v>
      </c>
      <c r="D199" s="476" t="s">
        <v>413</v>
      </c>
      <c r="E199" s="476" t="s">
        <v>76</v>
      </c>
    </row>
    <row r="200" spans="1:5" x14ac:dyDescent="0.25">
      <c r="A200" s="475" t="s">
        <v>455</v>
      </c>
      <c r="B200" s="476" t="s">
        <v>93</v>
      </c>
      <c r="C200" s="476" t="s">
        <v>94</v>
      </c>
      <c r="D200" s="476" t="s">
        <v>54</v>
      </c>
      <c r="E200" s="476" t="s">
        <v>76</v>
      </c>
    </row>
    <row r="201" spans="1:5" x14ac:dyDescent="0.25">
      <c r="A201" s="475" t="s">
        <v>456</v>
      </c>
      <c r="B201" s="476" t="s">
        <v>93</v>
      </c>
      <c r="C201" s="476" t="s">
        <v>409</v>
      </c>
      <c r="D201" s="476" t="s">
        <v>54</v>
      </c>
      <c r="E201" s="476" t="s">
        <v>76</v>
      </c>
    </row>
    <row r="202" spans="1:5" x14ac:dyDescent="0.25">
      <c r="A202" s="475" t="s">
        <v>457</v>
      </c>
      <c r="B202" s="476" t="s">
        <v>93</v>
      </c>
      <c r="C202" s="476" t="s">
        <v>113</v>
      </c>
      <c r="D202" s="476" t="s">
        <v>54</v>
      </c>
      <c r="E202" s="476" t="s">
        <v>76</v>
      </c>
    </row>
    <row r="203" spans="1:5" x14ac:dyDescent="0.25">
      <c r="A203" s="475" t="s">
        <v>458</v>
      </c>
      <c r="B203" s="476" t="s">
        <v>126</v>
      </c>
      <c r="C203" s="476" t="s">
        <v>459</v>
      </c>
      <c r="D203" s="476" t="s">
        <v>460</v>
      </c>
      <c r="E203" s="476" t="s">
        <v>76</v>
      </c>
    </row>
    <row r="204" spans="1:5" x14ac:dyDescent="0.25">
      <c r="A204" s="482" t="s">
        <v>461</v>
      </c>
      <c r="B204" s="483" t="s">
        <v>104</v>
      </c>
      <c r="C204" s="483" t="s">
        <v>328</v>
      </c>
      <c r="D204" s="483" t="s">
        <v>425</v>
      </c>
      <c r="E204" s="483" t="s">
        <v>304</v>
      </c>
    </row>
    <row r="205" spans="1:5" x14ac:dyDescent="0.25">
      <c r="A205" s="482" t="s">
        <v>462</v>
      </c>
      <c r="B205" s="483" t="s">
        <v>104</v>
      </c>
      <c r="C205" s="483" t="s">
        <v>328</v>
      </c>
      <c r="D205" s="483" t="s">
        <v>463</v>
      </c>
      <c r="E205" s="483" t="s">
        <v>304</v>
      </c>
    </row>
    <row r="206" spans="1:5" x14ac:dyDescent="0.25">
      <c r="A206" s="482" t="s">
        <v>464</v>
      </c>
      <c r="B206" s="483" t="s">
        <v>104</v>
      </c>
      <c r="C206" s="483" t="s">
        <v>328</v>
      </c>
      <c r="D206" s="483" t="s">
        <v>465</v>
      </c>
      <c r="E206" s="483" t="s">
        <v>304</v>
      </c>
    </row>
    <row r="207" spans="1:5" x14ac:dyDescent="0.25">
      <c r="A207" s="482" t="s">
        <v>466</v>
      </c>
      <c r="B207" s="483" t="s">
        <v>104</v>
      </c>
      <c r="C207" s="483" t="s">
        <v>328</v>
      </c>
      <c r="D207" s="483" t="s">
        <v>431</v>
      </c>
      <c r="E207" s="483" t="s">
        <v>304</v>
      </c>
    </row>
    <row r="208" spans="1:5" x14ac:dyDescent="0.25">
      <c r="A208" s="482" t="s">
        <v>467</v>
      </c>
      <c r="B208" s="483" t="s">
        <v>443</v>
      </c>
      <c r="C208" s="483" t="s">
        <v>354</v>
      </c>
      <c r="D208" s="483" t="s">
        <v>444</v>
      </c>
      <c r="E208" s="483" t="s">
        <v>304</v>
      </c>
    </row>
    <row r="209" spans="1:5" x14ac:dyDescent="0.25">
      <c r="A209" s="482" t="s">
        <v>468</v>
      </c>
      <c r="B209" s="483" t="s">
        <v>443</v>
      </c>
      <c r="C209" s="483" t="s">
        <v>354</v>
      </c>
      <c r="D209" s="483" t="s">
        <v>444</v>
      </c>
      <c r="E209" s="483" t="s">
        <v>304</v>
      </c>
    </row>
    <row r="210" spans="1:5" x14ac:dyDescent="0.25">
      <c r="A210" s="482" t="s">
        <v>469</v>
      </c>
      <c r="B210" s="483" t="s">
        <v>443</v>
      </c>
      <c r="C210" s="483" t="s">
        <v>328</v>
      </c>
      <c r="D210" s="483" t="s">
        <v>444</v>
      </c>
      <c r="E210" s="483" t="s">
        <v>304</v>
      </c>
    </row>
    <row r="211" spans="1:5" x14ac:dyDescent="0.25">
      <c r="A211" s="482" t="s">
        <v>470</v>
      </c>
      <c r="B211" s="483" t="s">
        <v>104</v>
      </c>
      <c r="C211" s="483" t="s">
        <v>354</v>
      </c>
      <c r="D211" s="483" t="s">
        <v>425</v>
      </c>
      <c r="E211" s="483" t="s">
        <v>304</v>
      </c>
    </row>
    <row r="212" spans="1:5" x14ac:dyDescent="0.25">
      <c r="A212" s="482" t="s">
        <v>471</v>
      </c>
      <c r="B212" s="483" t="s">
        <v>104</v>
      </c>
      <c r="C212" s="483" t="s">
        <v>354</v>
      </c>
      <c r="D212" s="483" t="s">
        <v>463</v>
      </c>
      <c r="E212" s="483" t="s">
        <v>304</v>
      </c>
    </row>
    <row r="213" spans="1:5" x14ac:dyDescent="0.25">
      <c r="A213" s="482" t="s">
        <v>472</v>
      </c>
      <c r="B213" s="483" t="s">
        <v>443</v>
      </c>
      <c r="C213" s="483" t="s">
        <v>328</v>
      </c>
      <c r="D213" s="483" t="s">
        <v>444</v>
      </c>
      <c r="E213" s="483" t="s">
        <v>304</v>
      </c>
    </row>
    <row r="214" spans="1:5" x14ac:dyDescent="0.25">
      <c r="A214" s="475" t="s">
        <v>473</v>
      </c>
      <c r="B214" s="476" t="s">
        <v>93</v>
      </c>
      <c r="C214" s="476" t="s">
        <v>351</v>
      </c>
      <c r="D214" s="476" t="s">
        <v>54</v>
      </c>
      <c r="E214" s="476" t="s">
        <v>76</v>
      </c>
    </row>
    <row r="215" spans="1:5" x14ac:dyDescent="0.25">
      <c r="A215" s="475" t="s">
        <v>474</v>
      </c>
      <c r="B215" s="476" t="s">
        <v>93</v>
      </c>
      <c r="C215" s="476" t="s">
        <v>351</v>
      </c>
      <c r="D215" s="476" t="s">
        <v>58</v>
      </c>
      <c r="E215" s="476" t="s">
        <v>76</v>
      </c>
    </row>
    <row r="216" spans="1:5" x14ac:dyDescent="0.25">
      <c r="A216" s="475" t="s">
        <v>475</v>
      </c>
      <c r="B216" s="476" t="s">
        <v>93</v>
      </c>
      <c r="C216" s="476" t="s">
        <v>351</v>
      </c>
      <c r="D216" s="476" t="s">
        <v>56</v>
      </c>
      <c r="E216" s="476" t="s">
        <v>76</v>
      </c>
    </row>
    <row r="217" spans="1:5" x14ac:dyDescent="0.25">
      <c r="A217" s="475" t="s">
        <v>476</v>
      </c>
      <c r="B217" s="476" t="s">
        <v>93</v>
      </c>
      <c r="C217" s="476" t="s">
        <v>351</v>
      </c>
      <c r="D217" s="476" t="s">
        <v>57</v>
      </c>
      <c r="E217" s="476" t="s">
        <v>76</v>
      </c>
    </row>
    <row r="218" spans="1:5" x14ac:dyDescent="0.25">
      <c r="A218" s="475" t="s">
        <v>477</v>
      </c>
      <c r="B218" s="476" t="s">
        <v>67</v>
      </c>
      <c r="C218" s="476" t="s">
        <v>339</v>
      </c>
      <c r="D218" s="476" t="s">
        <v>433</v>
      </c>
      <c r="E218" s="476" t="s">
        <v>76</v>
      </c>
    </row>
    <row r="219" spans="1:5" x14ac:dyDescent="0.25">
      <c r="A219" s="482" t="s">
        <v>478</v>
      </c>
      <c r="B219" s="483" t="s">
        <v>104</v>
      </c>
      <c r="C219" s="483" t="s">
        <v>354</v>
      </c>
      <c r="D219" s="483" t="s">
        <v>465</v>
      </c>
      <c r="E219" s="483" t="s">
        <v>304</v>
      </c>
    </row>
    <row r="220" spans="1:5" x14ac:dyDescent="0.25">
      <c r="A220" s="482" t="s">
        <v>479</v>
      </c>
      <c r="B220" s="483" t="s">
        <v>104</v>
      </c>
      <c r="C220" s="483" t="s">
        <v>354</v>
      </c>
      <c r="D220" s="483" t="s">
        <v>431</v>
      </c>
      <c r="E220" s="483" t="s">
        <v>304</v>
      </c>
    </row>
    <row r="221" spans="1:5" x14ac:dyDescent="0.25">
      <c r="A221" s="482" t="s">
        <v>480</v>
      </c>
      <c r="B221" s="483" t="s">
        <v>443</v>
      </c>
      <c r="C221" s="483" t="s">
        <v>370</v>
      </c>
      <c r="D221" s="483" t="s">
        <v>444</v>
      </c>
      <c r="E221" s="483" t="s">
        <v>304</v>
      </c>
    </row>
    <row r="222" spans="1:5" x14ac:dyDescent="0.25">
      <c r="A222" s="482" t="s">
        <v>481</v>
      </c>
      <c r="B222" s="483" t="s">
        <v>443</v>
      </c>
      <c r="C222" s="483" t="s">
        <v>328</v>
      </c>
      <c r="D222" s="483" t="s">
        <v>444</v>
      </c>
      <c r="E222" s="483" t="s">
        <v>304</v>
      </c>
    </row>
    <row r="223" spans="1:5" x14ac:dyDescent="0.25">
      <c r="A223" s="475" t="s">
        <v>482</v>
      </c>
      <c r="B223" s="476" t="s">
        <v>93</v>
      </c>
      <c r="C223" s="476" t="s">
        <v>380</v>
      </c>
      <c r="D223" s="476" t="s">
        <v>58</v>
      </c>
      <c r="E223" s="476" t="s">
        <v>76</v>
      </c>
    </row>
    <row r="224" spans="1:5" x14ac:dyDescent="0.25">
      <c r="A224" s="475" t="s">
        <v>483</v>
      </c>
      <c r="B224" s="476" t="s">
        <v>93</v>
      </c>
      <c r="C224" s="476" t="s">
        <v>380</v>
      </c>
      <c r="D224" s="476" t="s">
        <v>56</v>
      </c>
      <c r="E224" s="476" t="s">
        <v>76</v>
      </c>
    </row>
    <row r="225" spans="1:5" x14ac:dyDescent="0.25">
      <c r="A225" s="475" t="s">
        <v>484</v>
      </c>
      <c r="B225" s="476" t="s">
        <v>93</v>
      </c>
      <c r="C225" s="476" t="s">
        <v>380</v>
      </c>
      <c r="D225" s="476" t="s">
        <v>57</v>
      </c>
      <c r="E225" s="476" t="s">
        <v>76</v>
      </c>
    </row>
    <row r="226" spans="1:5" x14ac:dyDescent="0.25">
      <c r="A226" s="482" t="s">
        <v>485</v>
      </c>
      <c r="B226" s="483" t="s">
        <v>104</v>
      </c>
      <c r="C226" s="483" t="s">
        <v>94</v>
      </c>
      <c r="D226" s="483" t="s">
        <v>425</v>
      </c>
      <c r="E226" s="483" t="s">
        <v>304</v>
      </c>
    </row>
    <row r="227" spans="1:5" x14ac:dyDescent="0.25">
      <c r="A227" s="482" t="s">
        <v>486</v>
      </c>
      <c r="B227" s="483" t="s">
        <v>104</v>
      </c>
      <c r="C227" s="483" t="s">
        <v>94</v>
      </c>
      <c r="D227" s="483" t="s">
        <v>463</v>
      </c>
      <c r="E227" s="483" t="s">
        <v>304</v>
      </c>
    </row>
    <row r="228" spans="1:5" x14ac:dyDescent="0.25">
      <c r="A228" s="482" t="s">
        <v>487</v>
      </c>
      <c r="B228" s="483" t="s">
        <v>104</v>
      </c>
      <c r="C228" s="483" t="s">
        <v>94</v>
      </c>
      <c r="D228" s="483" t="s">
        <v>465</v>
      </c>
      <c r="E228" s="483" t="s">
        <v>304</v>
      </c>
    </row>
    <row r="229" spans="1:5" x14ac:dyDescent="0.25">
      <c r="A229" s="482" t="s">
        <v>488</v>
      </c>
      <c r="B229" s="483" t="s">
        <v>104</v>
      </c>
      <c r="C229" s="483" t="s">
        <v>94</v>
      </c>
      <c r="D229" s="483" t="s">
        <v>431</v>
      </c>
      <c r="E229" s="483" t="s">
        <v>304</v>
      </c>
    </row>
    <row r="230" spans="1:5" x14ac:dyDescent="0.25">
      <c r="A230" s="482" t="s">
        <v>489</v>
      </c>
      <c r="B230" s="483" t="s">
        <v>443</v>
      </c>
      <c r="C230" s="483" t="s">
        <v>354</v>
      </c>
      <c r="D230" s="483" t="s">
        <v>444</v>
      </c>
      <c r="E230" s="483" t="s">
        <v>304</v>
      </c>
    </row>
    <row r="231" spans="1:5" x14ac:dyDescent="0.25">
      <c r="A231" s="482" t="s">
        <v>490</v>
      </c>
      <c r="B231" s="483" t="s">
        <v>443</v>
      </c>
      <c r="C231" s="483" t="s">
        <v>354</v>
      </c>
      <c r="D231" s="483" t="s">
        <v>444</v>
      </c>
      <c r="E231" s="483" t="s">
        <v>304</v>
      </c>
    </row>
    <row r="232" spans="1:5" x14ac:dyDescent="0.25">
      <c r="A232" s="482" t="s">
        <v>491</v>
      </c>
      <c r="B232" s="483" t="s">
        <v>443</v>
      </c>
      <c r="C232" s="483" t="s">
        <v>94</v>
      </c>
      <c r="D232" s="483" t="s">
        <v>444</v>
      </c>
      <c r="E232" s="483" t="s">
        <v>304</v>
      </c>
    </row>
    <row r="233" spans="1:5" x14ac:dyDescent="0.25">
      <c r="A233" s="475" t="s">
        <v>492</v>
      </c>
      <c r="B233" s="476" t="s">
        <v>244</v>
      </c>
      <c r="C233" s="476" t="s">
        <v>409</v>
      </c>
      <c r="D233" s="476" t="s">
        <v>413</v>
      </c>
      <c r="E233" s="476" t="s">
        <v>76</v>
      </c>
    </row>
    <row r="234" spans="1:5" x14ac:dyDescent="0.25">
      <c r="A234" s="482" t="s">
        <v>493</v>
      </c>
      <c r="B234" s="483" t="s">
        <v>104</v>
      </c>
      <c r="C234" s="483" t="s">
        <v>330</v>
      </c>
      <c r="D234" s="483" t="s">
        <v>431</v>
      </c>
      <c r="E234" s="483" t="s">
        <v>304</v>
      </c>
    </row>
    <row r="235" spans="1:5" x14ac:dyDescent="0.25">
      <c r="A235" s="475" t="s">
        <v>494</v>
      </c>
      <c r="B235" s="476" t="s">
        <v>93</v>
      </c>
      <c r="C235" s="476" t="s">
        <v>360</v>
      </c>
      <c r="D235" s="476" t="s">
        <v>58</v>
      </c>
      <c r="E235" s="476" t="s">
        <v>76</v>
      </c>
    </row>
    <row r="236" spans="1:5" x14ac:dyDescent="0.25">
      <c r="A236" s="475" t="s">
        <v>495</v>
      </c>
      <c r="B236" s="476" t="s">
        <v>93</v>
      </c>
      <c r="C236" s="476" t="s">
        <v>360</v>
      </c>
      <c r="D236" s="476" t="s">
        <v>56</v>
      </c>
      <c r="E236" s="476" t="s">
        <v>76</v>
      </c>
    </row>
    <row r="237" spans="1:5" x14ac:dyDescent="0.25">
      <c r="A237" s="475" t="s">
        <v>496</v>
      </c>
      <c r="B237" s="476" t="s">
        <v>93</v>
      </c>
      <c r="C237" s="476" t="s">
        <v>360</v>
      </c>
      <c r="D237" s="476" t="s">
        <v>57</v>
      </c>
      <c r="E237" s="476" t="s">
        <v>76</v>
      </c>
    </row>
    <row r="238" spans="1:5" x14ac:dyDescent="0.25">
      <c r="A238" s="482" t="s">
        <v>497</v>
      </c>
      <c r="B238" s="483" t="s">
        <v>443</v>
      </c>
      <c r="C238" s="483" t="s">
        <v>94</v>
      </c>
      <c r="D238" s="483" t="s">
        <v>444</v>
      </c>
      <c r="E238" s="483" t="s">
        <v>304</v>
      </c>
    </row>
    <row r="239" spans="1:5" x14ac:dyDescent="0.25">
      <c r="A239" s="482" t="s">
        <v>498</v>
      </c>
      <c r="B239" s="483" t="s">
        <v>87</v>
      </c>
      <c r="C239" s="483" t="s">
        <v>360</v>
      </c>
      <c r="D239" s="483" t="s">
        <v>423</v>
      </c>
      <c r="E239" s="483" t="s">
        <v>304</v>
      </c>
    </row>
    <row r="240" spans="1:5" x14ac:dyDescent="0.25">
      <c r="A240" s="482" t="s">
        <v>499</v>
      </c>
      <c r="B240" s="483" t="s">
        <v>87</v>
      </c>
      <c r="C240" s="483" t="s">
        <v>360</v>
      </c>
      <c r="D240" s="483" t="s">
        <v>423</v>
      </c>
      <c r="E240" s="483" t="s">
        <v>304</v>
      </c>
    </row>
    <row r="241" spans="1:5" x14ac:dyDescent="0.25">
      <c r="A241" s="482" t="s">
        <v>500</v>
      </c>
      <c r="B241" s="483" t="s">
        <v>87</v>
      </c>
      <c r="C241" s="483" t="s">
        <v>360</v>
      </c>
      <c r="D241" s="483" t="s">
        <v>331</v>
      </c>
      <c r="E241" s="483" t="s">
        <v>304</v>
      </c>
    </row>
    <row r="242" spans="1:5" x14ac:dyDescent="0.25">
      <c r="A242" s="482" t="s">
        <v>501</v>
      </c>
      <c r="B242" s="483" t="s">
        <v>87</v>
      </c>
      <c r="C242" s="483" t="s">
        <v>360</v>
      </c>
      <c r="D242" s="483" t="s">
        <v>331</v>
      </c>
      <c r="E242" s="483" t="s">
        <v>304</v>
      </c>
    </row>
    <row r="243" spans="1:5" x14ac:dyDescent="0.25">
      <c r="A243" s="482" t="s">
        <v>502</v>
      </c>
      <c r="B243" s="483" t="s">
        <v>443</v>
      </c>
      <c r="C243" s="483" t="s">
        <v>94</v>
      </c>
      <c r="D243" s="483" t="s">
        <v>444</v>
      </c>
      <c r="E243" s="483" t="s">
        <v>304</v>
      </c>
    </row>
    <row r="244" spans="1:5" x14ac:dyDescent="0.25">
      <c r="A244" s="482" t="s">
        <v>503</v>
      </c>
      <c r="B244" s="483" t="s">
        <v>443</v>
      </c>
      <c r="C244" s="483" t="s">
        <v>360</v>
      </c>
      <c r="D244" s="483" t="s">
        <v>444</v>
      </c>
      <c r="E244" s="483" t="s">
        <v>304</v>
      </c>
    </row>
    <row r="245" spans="1:5" x14ac:dyDescent="0.25">
      <c r="A245" s="482" t="s">
        <v>504</v>
      </c>
      <c r="B245" s="483" t="s">
        <v>443</v>
      </c>
      <c r="C245" s="483" t="s">
        <v>360</v>
      </c>
      <c r="D245" s="483" t="s">
        <v>444</v>
      </c>
      <c r="E245" s="483" t="s">
        <v>304</v>
      </c>
    </row>
    <row r="246" spans="1:5" x14ac:dyDescent="0.25">
      <c r="A246" s="482" t="s">
        <v>505</v>
      </c>
      <c r="B246" s="483" t="s">
        <v>443</v>
      </c>
      <c r="C246" s="483" t="s">
        <v>360</v>
      </c>
      <c r="D246" s="483" t="s">
        <v>444</v>
      </c>
      <c r="E246" s="483" t="s">
        <v>304</v>
      </c>
    </row>
    <row r="247" spans="1:5" x14ac:dyDescent="0.25">
      <c r="A247" s="482" t="s">
        <v>506</v>
      </c>
      <c r="B247" s="483" t="s">
        <v>443</v>
      </c>
      <c r="C247" s="483" t="s">
        <v>360</v>
      </c>
      <c r="D247" s="483" t="s">
        <v>444</v>
      </c>
      <c r="E247" s="483" t="s">
        <v>304</v>
      </c>
    </row>
    <row r="248" spans="1:5" x14ac:dyDescent="0.25">
      <c r="A248" s="482" t="s">
        <v>507</v>
      </c>
      <c r="B248" s="483" t="s">
        <v>443</v>
      </c>
      <c r="C248" s="483" t="s">
        <v>354</v>
      </c>
      <c r="D248" s="483" t="s">
        <v>444</v>
      </c>
      <c r="E248" s="483" t="s">
        <v>304</v>
      </c>
    </row>
    <row r="249" spans="1:5" x14ac:dyDescent="0.25">
      <c r="A249" s="475" t="s">
        <v>508</v>
      </c>
      <c r="B249" s="476" t="s">
        <v>93</v>
      </c>
      <c r="C249" s="476" t="s">
        <v>354</v>
      </c>
      <c r="D249" s="476" t="s">
        <v>54</v>
      </c>
      <c r="E249" s="476" t="s">
        <v>76</v>
      </c>
    </row>
    <row r="250" spans="1:5" x14ac:dyDescent="0.25">
      <c r="A250" s="475" t="s">
        <v>509</v>
      </c>
      <c r="B250" s="476" t="s">
        <v>93</v>
      </c>
      <c r="C250" s="476" t="s">
        <v>94</v>
      </c>
      <c r="D250" s="476" t="s">
        <v>54</v>
      </c>
      <c r="E250" s="476" t="s">
        <v>76</v>
      </c>
    </row>
    <row r="251" spans="1:5" x14ac:dyDescent="0.25">
      <c r="A251" s="475" t="s">
        <v>510</v>
      </c>
      <c r="B251" s="476" t="s">
        <v>93</v>
      </c>
      <c r="C251" s="476" t="s">
        <v>162</v>
      </c>
      <c r="D251" s="476" t="s">
        <v>54</v>
      </c>
      <c r="E251" s="476" t="s">
        <v>76</v>
      </c>
    </row>
    <row r="252" spans="1:5" x14ac:dyDescent="0.25">
      <c r="A252" s="475" t="s">
        <v>511</v>
      </c>
      <c r="B252" s="476" t="s">
        <v>93</v>
      </c>
      <c r="C252" s="476" t="s">
        <v>74</v>
      </c>
      <c r="D252" s="476" t="s">
        <v>54</v>
      </c>
      <c r="E252" s="476" t="s">
        <v>76</v>
      </c>
    </row>
    <row r="253" spans="1:5" x14ac:dyDescent="0.25">
      <c r="A253" s="475" t="s">
        <v>512</v>
      </c>
      <c r="B253" s="476" t="s">
        <v>126</v>
      </c>
      <c r="C253" s="476" t="s">
        <v>513</v>
      </c>
      <c r="D253" s="476" t="s">
        <v>514</v>
      </c>
      <c r="E253" s="476" t="s">
        <v>76</v>
      </c>
    </row>
    <row r="254" spans="1:5" x14ac:dyDescent="0.25">
      <c r="A254" s="475" t="s">
        <v>515</v>
      </c>
      <c r="B254" s="476" t="s">
        <v>67</v>
      </c>
      <c r="C254" s="476" t="s">
        <v>360</v>
      </c>
      <c r="D254" s="476" t="s">
        <v>253</v>
      </c>
      <c r="E254" s="476" t="s">
        <v>76</v>
      </c>
    </row>
    <row r="255" spans="1:5" x14ac:dyDescent="0.25">
      <c r="A255" s="475" t="s">
        <v>516</v>
      </c>
      <c r="B255" s="476" t="s">
        <v>244</v>
      </c>
      <c r="C255" s="476" t="s">
        <v>360</v>
      </c>
      <c r="D255" s="476" t="s">
        <v>438</v>
      </c>
      <c r="E255" s="476" t="s">
        <v>76</v>
      </c>
    </row>
    <row r="256" spans="1:5" x14ac:dyDescent="0.25">
      <c r="A256" s="475" t="s">
        <v>517</v>
      </c>
      <c r="B256" s="476" t="s">
        <v>244</v>
      </c>
      <c r="C256" s="476" t="s">
        <v>360</v>
      </c>
      <c r="D256" s="476" t="s">
        <v>413</v>
      </c>
      <c r="E256" s="476" t="s">
        <v>76</v>
      </c>
    </row>
    <row r="257" spans="1:5" x14ac:dyDescent="0.25">
      <c r="A257" s="482" t="s">
        <v>518</v>
      </c>
      <c r="B257" s="483" t="s">
        <v>104</v>
      </c>
      <c r="C257" s="483" t="s">
        <v>360</v>
      </c>
      <c r="D257" s="483" t="s">
        <v>425</v>
      </c>
      <c r="E257" s="483" t="s">
        <v>304</v>
      </c>
    </row>
    <row r="258" spans="1:5" x14ac:dyDescent="0.25">
      <c r="A258" s="475" t="s">
        <v>519</v>
      </c>
      <c r="B258" s="476" t="s">
        <v>67</v>
      </c>
      <c r="C258" s="476" t="s">
        <v>339</v>
      </c>
      <c r="D258" s="476" t="s">
        <v>253</v>
      </c>
      <c r="E258" s="476" t="s">
        <v>76</v>
      </c>
    </row>
    <row r="259" spans="1:5" x14ac:dyDescent="0.25">
      <c r="A259" s="482" t="s">
        <v>520</v>
      </c>
      <c r="B259" s="483" t="s">
        <v>104</v>
      </c>
      <c r="C259" s="483" t="s">
        <v>392</v>
      </c>
      <c r="D259" s="483" t="s">
        <v>425</v>
      </c>
      <c r="E259" s="483" t="s">
        <v>304</v>
      </c>
    </row>
    <row r="260" spans="1:5" x14ac:dyDescent="0.25">
      <c r="A260" s="482" t="s">
        <v>521</v>
      </c>
      <c r="B260" s="483" t="s">
        <v>104</v>
      </c>
      <c r="C260" s="483" t="s">
        <v>392</v>
      </c>
      <c r="D260" s="483" t="s">
        <v>465</v>
      </c>
      <c r="E260" s="483" t="s">
        <v>304</v>
      </c>
    </row>
    <row r="261" spans="1:5" x14ac:dyDescent="0.25">
      <c r="A261" s="482" t="s">
        <v>522</v>
      </c>
      <c r="B261" s="483" t="s">
        <v>104</v>
      </c>
      <c r="C261" s="483" t="s">
        <v>392</v>
      </c>
      <c r="D261" s="483" t="s">
        <v>431</v>
      </c>
      <c r="E261" s="483" t="s">
        <v>304</v>
      </c>
    </row>
    <row r="262" spans="1:5" x14ac:dyDescent="0.25">
      <c r="A262" s="482" t="s">
        <v>523</v>
      </c>
      <c r="B262" s="483" t="s">
        <v>443</v>
      </c>
      <c r="C262" s="483" t="s">
        <v>392</v>
      </c>
      <c r="D262" s="483" t="s">
        <v>421</v>
      </c>
      <c r="E262" s="483" t="s">
        <v>304</v>
      </c>
    </row>
    <row r="263" spans="1:5" x14ac:dyDescent="0.25">
      <c r="A263" s="482" t="s">
        <v>524</v>
      </c>
      <c r="B263" s="483" t="s">
        <v>443</v>
      </c>
      <c r="C263" s="483" t="s">
        <v>392</v>
      </c>
      <c r="D263" s="483" t="s">
        <v>421</v>
      </c>
      <c r="E263" s="483" t="s">
        <v>304</v>
      </c>
    </row>
    <row r="264" spans="1:5" x14ac:dyDescent="0.25">
      <c r="A264" s="482" t="s">
        <v>525</v>
      </c>
      <c r="B264" s="483" t="s">
        <v>443</v>
      </c>
      <c r="C264" s="483" t="s">
        <v>392</v>
      </c>
      <c r="D264" s="483" t="s">
        <v>526</v>
      </c>
      <c r="E264" s="483" t="s">
        <v>304</v>
      </c>
    </row>
    <row r="265" spans="1:5" x14ac:dyDescent="0.25">
      <c r="A265" s="482" t="s">
        <v>527</v>
      </c>
      <c r="B265" s="483" t="s">
        <v>443</v>
      </c>
      <c r="C265" s="483" t="s">
        <v>339</v>
      </c>
      <c r="D265" s="483" t="s">
        <v>421</v>
      </c>
      <c r="E265" s="483" t="s">
        <v>304</v>
      </c>
    </row>
    <row r="266" spans="1:5" x14ac:dyDescent="0.25">
      <c r="A266" s="482" t="s">
        <v>528</v>
      </c>
      <c r="B266" s="483" t="s">
        <v>443</v>
      </c>
      <c r="C266" s="483" t="s">
        <v>339</v>
      </c>
      <c r="D266" s="483" t="s">
        <v>421</v>
      </c>
      <c r="E266" s="483" t="s">
        <v>304</v>
      </c>
    </row>
    <row r="267" spans="1:5" x14ac:dyDescent="0.25">
      <c r="A267" s="482" t="s">
        <v>529</v>
      </c>
      <c r="B267" s="483" t="s">
        <v>443</v>
      </c>
      <c r="C267" s="483" t="s">
        <v>339</v>
      </c>
      <c r="D267" s="483" t="s">
        <v>526</v>
      </c>
      <c r="E267" s="483" t="s">
        <v>304</v>
      </c>
    </row>
    <row r="268" spans="1:5" x14ac:dyDescent="0.25">
      <c r="A268" s="482" t="s">
        <v>530</v>
      </c>
      <c r="B268" s="483" t="s">
        <v>443</v>
      </c>
      <c r="C268" s="483" t="s">
        <v>94</v>
      </c>
      <c r="D268" s="483" t="s">
        <v>421</v>
      </c>
      <c r="E268" s="483" t="s">
        <v>304</v>
      </c>
    </row>
    <row r="269" spans="1:5" x14ac:dyDescent="0.25">
      <c r="A269" s="482" t="s">
        <v>531</v>
      </c>
      <c r="B269" s="483" t="s">
        <v>443</v>
      </c>
      <c r="C269" s="483" t="s">
        <v>94</v>
      </c>
      <c r="D269" s="483" t="s">
        <v>421</v>
      </c>
      <c r="E269" s="483" t="s">
        <v>304</v>
      </c>
    </row>
    <row r="270" spans="1:5" x14ac:dyDescent="0.25">
      <c r="A270" s="482" t="s">
        <v>532</v>
      </c>
      <c r="B270" s="483" t="s">
        <v>443</v>
      </c>
      <c r="C270" s="483" t="s">
        <v>94</v>
      </c>
      <c r="D270" s="483" t="s">
        <v>526</v>
      </c>
      <c r="E270" s="483" t="s">
        <v>304</v>
      </c>
    </row>
    <row r="271" spans="1:5" x14ac:dyDescent="0.25">
      <c r="A271" s="482" t="s">
        <v>533</v>
      </c>
      <c r="B271" s="483" t="s">
        <v>87</v>
      </c>
      <c r="C271" s="483" t="s">
        <v>94</v>
      </c>
      <c r="D271" s="483" t="s">
        <v>423</v>
      </c>
      <c r="E271" s="483" t="s">
        <v>304</v>
      </c>
    </row>
    <row r="272" spans="1:5" x14ac:dyDescent="0.25">
      <c r="A272" s="482" t="s">
        <v>534</v>
      </c>
      <c r="B272" s="483" t="s">
        <v>87</v>
      </c>
      <c r="C272" s="483" t="s">
        <v>94</v>
      </c>
      <c r="D272" s="483" t="s">
        <v>423</v>
      </c>
      <c r="E272" s="483" t="s">
        <v>304</v>
      </c>
    </row>
    <row r="273" spans="1:5" x14ac:dyDescent="0.25">
      <c r="A273" s="482" t="s">
        <v>535</v>
      </c>
      <c r="B273" s="483" t="s">
        <v>87</v>
      </c>
      <c r="C273" s="483" t="s">
        <v>94</v>
      </c>
      <c r="D273" s="483" t="s">
        <v>331</v>
      </c>
      <c r="E273" s="483" t="s">
        <v>304</v>
      </c>
    </row>
    <row r="274" spans="1:5" x14ac:dyDescent="0.25">
      <c r="A274" s="482" t="s">
        <v>536</v>
      </c>
      <c r="B274" s="483" t="s">
        <v>87</v>
      </c>
      <c r="C274" s="483" t="s">
        <v>94</v>
      </c>
      <c r="D274" s="483" t="s">
        <v>331</v>
      </c>
      <c r="E274" s="483" t="s">
        <v>304</v>
      </c>
    </row>
    <row r="275" spans="1:5" x14ac:dyDescent="0.25">
      <c r="A275" s="482" t="s">
        <v>537</v>
      </c>
      <c r="B275" s="483" t="s">
        <v>104</v>
      </c>
      <c r="C275" s="483" t="s">
        <v>94</v>
      </c>
      <c r="D275" s="483" t="s">
        <v>425</v>
      </c>
      <c r="E275" s="483" t="s">
        <v>304</v>
      </c>
    </row>
    <row r="276" spans="1:5" x14ac:dyDescent="0.25">
      <c r="A276" s="482" t="s">
        <v>538</v>
      </c>
      <c r="B276" s="483" t="s">
        <v>104</v>
      </c>
      <c r="C276" s="483" t="s">
        <v>94</v>
      </c>
      <c r="D276" s="483" t="s">
        <v>431</v>
      </c>
      <c r="E276" s="483" t="s">
        <v>304</v>
      </c>
    </row>
    <row r="277" spans="1:5" x14ac:dyDescent="0.25">
      <c r="A277" s="482" t="s">
        <v>539</v>
      </c>
      <c r="B277" s="483" t="s">
        <v>104</v>
      </c>
      <c r="C277" s="483" t="s">
        <v>94</v>
      </c>
      <c r="D277" s="483" t="s">
        <v>425</v>
      </c>
      <c r="E277" s="483" t="s">
        <v>304</v>
      </c>
    </row>
    <row r="278" spans="1:5" x14ac:dyDescent="0.25">
      <c r="A278" s="482" t="s">
        <v>540</v>
      </c>
      <c r="B278" s="483" t="s">
        <v>104</v>
      </c>
      <c r="C278" s="483" t="s">
        <v>94</v>
      </c>
      <c r="D278" s="483" t="s">
        <v>465</v>
      </c>
      <c r="E278" s="483" t="s">
        <v>304</v>
      </c>
    </row>
    <row r="279" spans="1:5" x14ac:dyDescent="0.25">
      <c r="A279" s="482" t="s">
        <v>541</v>
      </c>
      <c r="B279" s="483" t="s">
        <v>104</v>
      </c>
      <c r="C279" s="483" t="s">
        <v>94</v>
      </c>
      <c r="D279" s="483" t="s">
        <v>431</v>
      </c>
      <c r="E279" s="483" t="s">
        <v>304</v>
      </c>
    </row>
    <row r="280" spans="1:5" x14ac:dyDescent="0.25">
      <c r="A280" s="482" t="s">
        <v>542</v>
      </c>
      <c r="B280" s="483" t="s">
        <v>104</v>
      </c>
      <c r="C280" s="483" t="s">
        <v>94</v>
      </c>
      <c r="D280" s="483" t="s">
        <v>429</v>
      </c>
      <c r="E280" s="483" t="s">
        <v>304</v>
      </c>
    </row>
    <row r="281" spans="1:5" x14ac:dyDescent="0.25">
      <c r="A281" s="475" t="s">
        <v>543</v>
      </c>
      <c r="B281" s="476" t="s">
        <v>67</v>
      </c>
      <c r="C281" s="476" t="s">
        <v>354</v>
      </c>
      <c r="D281" s="476" t="s">
        <v>253</v>
      </c>
      <c r="E281" s="476" t="s">
        <v>76</v>
      </c>
    </row>
    <row r="282" spans="1:5" x14ac:dyDescent="0.25">
      <c r="A282" s="475" t="s">
        <v>544</v>
      </c>
      <c r="B282" s="476" t="s">
        <v>93</v>
      </c>
      <c r="C282" s="476" t="s">
        <v>339</v>
      </c>
      <c r="D282" s="476" t="s">
        <v>58</v>
      </c>
      <c r="E282" s="476" t="s">
        <v>76</v>
      </c>
    </row>
    <row r="283" spans="1:5" x14ac:dyDescent="0.25">
      <c r="A283" s="475" t="s">
        <v>545</v>
      </c>
      <c r="B283" s="476" t="s">
        <v>93</v>
      </c>
      <c r="C283" s="476" t="s">
        <v>339</v>
      </c>
      <c r="D283" s="476" t="s">
        <v>56</v>
      </c>
      <c r="E283" s="476" t="s">
        <v>76</v>
      </c>
    </row>
    <row r="284" spans="1:5" x14ac:dyDescent="0.25">
      <c r="A284" s="475" t="s">
        <v>546</v>
      </c>
      <c r="B284" s="476" t="s">
        <v>93</v>
      </c>
      <c r="C284" s="476" t="s">
        <v>339</v>
      </c>
      <c r="D284" s="476" t="s">
        <v>57</v>
      </c>
      <c r="E284" s="476" t="s">
        <v>76</v>
      </c>
    </row>
    <row r="285" spans="1:5" x14ac:dyDescent="0.25">
      <c r="A285" s="482" t="s">
        <v>547</v>
      </c>
      <c r="B285" s="483" t="s">
        <v>104</v>
      </c>
      <c r="C285" s="483" t="s">
        <v>339</v>
      </c>
      <c r="D285" s="483" t="s">
        <v>425</v>
      </c>
      <c r="E285" s="483" t="s">
        <v>304</v>
      </c>
    </row>
    <row r="286" spans="1:5" x14ac:dyDescent="0.25">
      <c r="A286" s="482" t="s">
        <v>548</v>
      </c>
      <c r="B286" s="483" t="s">
        <v>104</v>
      </c>
      <c r="C286" s="483" t="s">
        <v>339</v>
      </c>
      <c r="D286" s="483" t="s">
        <v>463</v>
      </c>
      <c r="E286" s="483" t="s">
        <v>304</v>
      </c>
    </row>
    <row r="287" spans="1:5" x14ac:dyDescent="0.25">
      <c r="A287" s="482" t="s">
        <v>549</v>
      </c>
      <c r="B287" s="483" t="s">
        <v>104</v>
      </c>
      <c r="C287" s="483" t="s">
        <v>339</v>
      </c>
      <c r="D287" s="483" t="s">
        <v>465</v>
      </c>
      <c r="E287" s="483" t="s">
        <v>304</v>
      </c>
    </row>
    <row r="288" spans="1:5" x14ac:dyDescent="0.25">
      <c r="A288" s="482" t="s">
        <v>550</v>
      </c>
      <c r="B288" s="483" t="s">
        <v>104</v>
      </c>
      <c r="C288" s="483" t="s">
        <v>339</v>
      </c>
      <c r="D288" s="483" t="s">
        <v>431</v>
      </c>
      <c r="E288" s="483" t="s">
        <v>304</v>
      </c>
    </row>
    <row r="289" spans="1:5" x14ac:dyDescent="0.25">
      <c r="A289" s="475" t="s">
        <v>551</v>
      </c>
      <c r="B289" s="476" t="s">
        <v>93</v>
      </c>
      <c r="C289" s="476" t="s">
        <v>409</v>
      </c>
      <c r="D289" s="476" t="s">
        <v>54</v>
      </c>
      <c r="E289" s="476" t="s">
        <v>76</v>
      </c>
    </row>
    <row r="290" spans="1:5" x14ac:dyDescent="0.25">
      <c r="A290" s="475" t="s">
        <v>552</v>
      </c>
      <c r="B290" s="476" t="s">
        <v>93</v>
      </c>
      <c r="C290" s="476" t="s">
        <v>351</v>
      </c>
      <c r="D290" s="476" t="s">
        <v>58</v>
      </c>
      <c r="E290" s="476" t="s">
        <v>76</v>
      </c>
    </row>
    <row r="291" spans="1:5" x14ac:dyDescent="0.25">
      <c r="A291" s="475" t="s">
        <v>553</v>
      </c>
      <c r="B291" s="476" t="s">
        <v>93</v>
      </c>
      <c r="C291" s="476" t="s">
        <v>351</v>
      </c>
      <c r="D291" s="476" t="s">
        <v>56</v>
      </c>
      <c r="E291" s="476" t="s">
        <v>76</v>
      </c>
    </row>
    <row r="292" spans="1:5" x14ac:dyDescent="0.25">
      <c r="A292" s="475" t="s">
        <v>554</v>
      </c>
      <c r="B292" s="476" t="s">
        <v>93</v>
      </c>
      <c r="C292" s="476" t="s">
        <v>351</v>
      </c>
      <c r="D292" s="476" t="s">
        <v>57</v>
      </c>
      <c r="E292" s="476" t="s">
        <v>76</v>
      </c>
    </row>
    <row r="293" spans="1:5" x14ac:dyDescent="0.25">
      <c r="A293" s="475" t="s">
        <v>555</v>
      </c>
      <c r="B293" s="476" t="s">
        <v>87</v>
      </c>
      <c r="C293" s="476" t="s">
        <v>94</v>
      </c>
      <c r="D293" s="476" t="s">
        <v>556</v>
      </c>
      <c r="E293" s="476" t="s">
        <v>76</v>
      </c>
    </row>
    <row r="294" spans="1:5" x14ac:dyDescent="0.25">
      <c r="A294" s="475" t="s">
        <v>557</v>
      </c>
      <c r="B294" s="476" t="s">
        <v>87</v>
      </c>
      <c r="C294" s="476" t="s">
        <v>94</v>
      </c>
      <c r="D294" s="476" t="s">
        <v>558</v>
      </c>
      <c r="E294" s="476" t="s">
        <v>76</v>
      </c>
    </row>
    <row r="295" spans="1:5" x14ac:dyDescent="0.25">
      <c r="A295" s="475" t="s">
        <v>559</v>
      </c>
      <c r="B295" s="476" t="s">
        <v>93</v>
      </c>
      <c r="C295" s="476" t="s">
        <v>409</v>
      </c>
      <c r="D295" s="476" t="s">
        <v>58</v>
      </c>
      <c r="E295" s="476" t="s">
        <v>76</v>
      </c>
    </row>
    <row r="296" spans="1:5" x14ac:dyDescent="0.25">
      <c r="A296" s="475" t="s">
        <v>560</v>
      </c>
      <c r="B296" s="476" t="s">
        <v>93</v>
      </c>
      <c r="C296" s="476" t="s">
        <v>409</v>
      </c>
      <c r="D296" s="476" t="s">
        <v>56</v>
      </c>
      <c r="E296" s="476" t="s">
        <v>76</v>
      </c>
    </row>
    <row r="297" spans="1:5" x14ac:dyDescent="0.25">
      <c r="A297" s="475" t="s">
        <v>561</v>
      </c>
      <c r="B297" s="476" t="s">
        <v>93</v>
      </c>
      <c r="C297" s="476" t="s">
        <v>409</v>
      </c>
      <c r="D297" s="476" t="s">
        <v>57</v>
      </c>
      <c r="E297" s="476" t="s">
        <v>76</v>
      </c>
    </row>
    <row r="298" spans="1:5" x14ac:dyDescent="0.25">
      <c r="A298" s="475" t="s">
        <v>562</v>
      </c>
      <c r="B298" s="476" t="s">
        <v>93</v>
      </c>
      <c r="C298" s="476" t="s">
        <v>354</v>
      </c>
      <c r="D298" s="476" t="s">
        <v>54</v>
      </c>
      <c r="E298" s="476" t="s">
        <v>76</v>
      </c>
    </row>
    <row r="299" spans="1:5" x14ac:dyDescent="0.25">
      <c r="A299" s="475" t="s">
        <v>563</v>
      </c>
      <c r="B299" s="476" t="s">
        <v>87</v>
      </c>
      <c r="C299" s="476" t="s">
        <v>328</v>
      </c>
      <c r="D299" s="476" t="s">
        <v>564</v>
      </c>
      <c r="E299" s="476" t="s">
        <v>76</v>
      </c>
    </row>
    <row r="300" spans="1:5" x14ac:dyDescent="0.25">
      <c r="A300" s="475" t="s">
        <v>565</v>
      </c>
      <c r="B300" s="476" t="s">
        <v>93</v>
      </c>
      <c r="C300" s="476" t="s">
        <v>373</v>
      </c>
      <c r="D300" s="476" t="s">
        <v>54</v>
      </c>
      <c r="E300" s="476" t="s">
        <v>76</v>
      </c>
    </row>
    <row r="301" spans="1:5" x14ac:dyDescent="0.25">
      <c r="A301" s="475" t="s">
        <v>566</v>
      </c>
      <c r="B301" s="476" t="s">
        <v>93</v>
      </c>
      <c r="C301" s="476" t="s">
        <v>567</v>
      </c>
      <c r="D301" s="476" t="s">
        <v>54</v>
      </c>
      <c r="E301" s="476" t="s">
        <v>76</v>
      </c>
    </row>
    <row r="302" spans="1:5" x14ac:dyDescent="0.25">
      <c r="A302" s="475" t="s">
        <v>568</v>
      </c>
      <c r="B302" s="476" t="s">
        <v>93</v>
      </c>
      <c r="C302" s="476" t="s">
        <v>74</v>
      </c>
      <c r="D302" s="476" t="s">
        <v>58</v>
      </c>
      <c r="E302" s="476" t="s">
        <v>76</v>
      </c>
    </row>
    <row r="303" spans="1:5" x14ac:dyDescent="0.25">
      <c r="A303" s="475" t="s">
        <v>569</v>
      </c>
      <c r="B303" s="476" t="s">
        <v>93</v>
      </c>
      <c r="C303" s="476" t="s">
        <v>74</v>
      </c>
      <c r="D303" s="476" t="s">
        <v>56</v>
      </c>
      <c r="E303" s="476" t="s">
        <v>76</v>
      </c>
    </row>
    <row r="304" spans="1:5" x14ac:dyDescent="0.25">
      <c r="A304" s="475" t="s">
        <v>570</v>
      </c>
      <c r="B304" s="476" t="s">
        <v>93</v>
      </c>
      <c r="C304" s="476" t="s">
        <v>74</v>
      </c>
      <c r="D304" s="476" t="s">
        <v>57</v>
      </c>
      <c r="E304" s="476" t="s">
        <v>76</v>
      </c>
    </row>
    <row r="305" spans="1:5" x14ac:dyDescent="0.25">
      <c r="A305" s="475" t="s">
        <v>571</v>
      </c>
      <c r="B305" s="476" t="s">
        <v>244</v>
      </c>
      <c r="C305" s="476" t="s">
        <v>339</v>
      </c>
      <c r="D305" s="476" t="s">
        <v>413</v>
      </c>
      <c r="E305" s="476" t="s">
        <v>76</v>
      </c>
    </row>
    <row r="306" spans="1:5" x14ac:dyDescent="0.25">
      <c r="A306" s="482" t="s">
        <v>572</v>
      </c>
      <c r="B306" s="483" t="s">
        <v>443</v>
      </c>
      <c r="C306" s="483" t="s">
        <v>339</v>
      </c>
      <c r="D306" s="483" t="s">
        <v>421</v>
      </c>
      <c r="E306" s="483" t="s">
        <v>304</v>
      </c>
    </row>
    <row r="307" spans="1:5" x14ac:dyDescent="0.25">
      <c r="A307" s="482" t="s">
        <v>573</v>
      </c>
      <c r="B307" s="483" t="s">
        <v>443</v>
      </c>
      <c r="C307" s="483" t="s">
        <v>339</v>
      </c>
      <c r="D307" s="483" t="s">
        <v>421</v>
      </c>
      <c r="E307" s="483" t="s">
        <v>304</v>
      </c>
    </row>
    <row r="308" spans="1:5" x14ac:dyDescent="0.25">
      <c r="A308" s="475" t="s">
        <v>574</v>
      </c>
      <c r="B308" s="476" t="s">
        <v>67</v>
      </c>
      <c r="C308" s="476" t="s">
        <v>339</v>
      </c>
      <c r="D308" s="476" t="s">
        <v>333</v>
      </c>
      <c r="E308" s="476" t="s">
        <v>76</v>
      </c>
    </row>
    <row r="309" spans="1:5" x14ac:dyDescent="0.25">
      <c r="A309" s="482" t="s">
        <v>575</v>
      </c>
      <c r="B309" s="483" t="s">
        <v>104</v>
      </c>
      <c r="C309" s="483" t="s">
        <v>339</v>
      </c>
      <c r="D309" s="483" t="s">
        <v>425</v>
      </c>
      <c r="E309" s="483" t="s">
        <v>304</v>
      </c>
    </row>
    <row r="310" spans="1:5" x14ac:dyDescent="0.25">
      <c r="A310" s="482" t="s">
        <v>576</v>
      </c>
      <c r="B310" s="483" t="s">
        <v>104</v>
      </c>
      <c r="C310" s="483" t="s">
        <v>339</v>
      </c>
      <c r="D310" s="483" t="s">
        <v>463</v>
      </c>
      <c r="E310" s="483" t="s">
        <v>304</v>
      </c>
    </row>
    <row r="311" spans="1:5" x14ac:dyDescent="0.25">
      <c r="A311" s="475" t="s">
        <v>577</v>
      </c>
      <c r="B311" s="476" t="s">
        <v>216</v>
      </c>
      <c r="C311" s="476" t="s">
        <v>360</v>
      </c>
      <c r="D311" s="476"/>
      <c r="E311" s="476" t="s">
        <v>76</v>
      </c>
    </row>
    <row r="312" spans="1:5" x14ac:dyDescent="0.25">
      <c r="A312" s="475" t="s">
        <v>578</v>
      </c>
      <c r="B312" s="476" t="s">
        <v>90</v>
      </c>
      <c r="C312" s="476" t="s">
        <v>360</v>
      </c>
      <c r="D312" s="476" t="s">
        <v>579</v>
      </c>
      <c r="E312" s="476" t="s">
        <v>76</v>
      </c>
    </row>
    <row r="313" spans="1:5" x14ac:dyDescent="0.25">
      <c r="A313" s="475" t="s">
        <v>580</v>
      </c>
      <c r="B313" s="476" t="s">
        <v>126</v>
      </c>
      <c r="C313" s="476" t="s">
        <v>513</v>
      </c>
      <c r="D313" s="476" t="s">
        <v>581</v>
      </c>
      <c r="E313" s="476" t="s">
        <v>76</v>
      </c>
    </row>
    <row r="314" spans="1:5" x14ac:dyDescent="0.25">
      <c r="A314" s="475" t="s">
        <v>582</v>
      </c>
      <c r="B314" s="476" t="s">
        <v>67</v>
      </c>
      <c r="C314" s="476" t="s">
        <v>339</v>
      </c>
      <c r="D314" s="476" t="s">
        <v>337</v>
      </c>
      <c r="E314" s="476" t="s">
        <v>76</v>
      </c>
    </row>
    <row r="315" spans="1:5" x14ac:dyDescent="0.25">
      <c r="A315" s="475" t="s">
        <v>583</v>
      </c>
      <c r="B315" s="476" t="s">
        <v>126</v>
      </c>
      <c r="C315" s="476" t="s">
        <v>584</v>
      </c>
      <c r="D315" s="476" t="s">
        <v>585</v>
      </c>
      <c r="E315" s="476" t="s">
        <v>76</v>
      </c>
    </row>
    <row r="316" spans="1:5" x14ac:dyDescent="0.25">
      <c r="A316" s="475" t="s">
        <v>586</v>
      </c>
      <c r="B316" s="476" t="s">
        <v>93</v>
      </c>
      <c r="C316" s="476" t="s">
        <v>339</v>
      </c>
      <c r="D316" s="476" t="s">
        <v>54</v>
      </c>
      <c r="E316" s="476" t="s">
        <v>76</v>
      </c>
    </row>
    <row r="317" spans="1:5" x14ac:dyDescent="0.25">
      <c r="A317" s="482" t="s">
        <v>587</v>
      </c>
      <c r="B317" s="483" t="s">
        <v>443</v>
      </c>
      <c r="C317" s="483" t="s">
        <v>94</v>
      </c>
      <c r="D317" s="483" t="s">
        <v>421</v>
      </c>
      <c r="E317" s="483" t="s">
        <v>304</v>
      </c>
    </row>
    <row r="318" spans="1:5" x14ac:dyDescent="0.25">
      <c r="A318" s="475" t="s">
        <v>588</v>
      </c>
      <c r="B318" s="476" t="s">
        <v>244</v>
      </c>
      <c r="C318" s="476" t="s">
        <v>409</v>
      </c>
      <c r="D318" s="476" t="s">
        <v>413</v>
      </c>
      <c r="E318" s="476" t="s">
        <v>76</v>
      </c>
    </row>
    <row r="319" spans="1:5" x14ac:dyDescent="0.25">
      <c r="A319" s="475" t="s">
        <v>589</v>
      </c>
      <c r="B319" s="476" t="s">
        <v>67</v>
      </c>
      <c r="C319" s="476" t="s">
        <v>339</v>
      </c>
      <c r="D319" s="476" t="s">
        <v>335</v>
      </c>
      <c r="E319" s="476" t="s">
        <v>76</v>
      </c>
    </row>
    <row r="320" spans="1:5" x14ac:dyDescent="0.25">
      <c r="A320" s="475" t="s">
        <v>590</v>
      </c>
      <c r="B320" s="476" t="s">
        <v>104</v>
      </c>
      <c r="C320" s="476" t="s">
        <v>328</v>
      </c>
      <c r="D320" s="476" t="s">
        <v>591</v>
      </c>
      <c r="E320" s="476" t="s">
        <v>76</v>
      </c>
    </row>
    <row r="321" spans="1:5" x14ac:dyDescent="0.25">
      <c r="A321" s="475" t="s">
        <v>592</v>
      </c>
      <c r="B321" s="476" t="s">
        <v>90</v>
      </c>
      <c r="C321" s="476" t="s">
        <v>328</v>
      </c>
      <c r="D321" s="476" t="s">
        <v>91</v>
      </c>
      <c r="E321" s="476" t="s">
        <v>76</v>
      </c>
    </row>
    <row r="322" spans="1:5" x14ac:dyDescent="0.25">
      <c r="A322" s="475" t="s">
        <v>593</v>
      </c>
      <c r="B322" s="476" t="s">
        <v>67</v>
      </c>
      <c r="C322" s="476" t="s">
        <v>360</v>
      </c>
      <c r="D322" s="476" t="s">
        <v>333</v>
      </c>
      <c r="E322" s="476" t="s">
        <v>76</v>
      </c>
    </row>
    <row r="323" spans="1:5" x14ac:dyDescent="0.25">
      <c r="A323" s="475" t="s">
        <v>594</v>
      </c>
      <c r="B323" s="476" t="s">
        <v>93</v>
      </c>
      <c r="C323" s="476" t="s">
        <v>94</v>
      </c>
      <c r="D323" s="476" t="s">
        <v>54</v>
      </c>
      <c r="E323" s="476" t="s">
        <v>76</v>
      </c>
    </row>
    <row r="324" spans="1:5" x14ac:dyDescent="0.25">
      <c r="A324" s="475" t="s">
        <v>595</v>
      </c>
      <c r="B324" s="476" t="s">
        <v>104</v>
      </c>
      <c r="C324" s="476" t="s">
        <v>113</v>
      </c>
      <c r="D324" s="476" t="s">
        <v>425</v>
      </c>
      <c r="E324" s="476" t="s">
        <v>76</v>
      </c>
    </row>
    <row r="325" spans="1:5" x14ac:dyDescent="0.25">
      <c r="A325" s="482" t="s">
        <v>596</v>
      </c>
      <c r="B325" s="483" t="s">
        <v>443</v>
      </c>
      <c r="C325" s="483" t="s">
        <v>113</v>
      </c>
      <c r="D325" s="483" t="s">
        <v>421</v>
      </c>
      <c r="E325" s="483" t="s">
        <v>304</v>
      </c>
    </row>
    <row r="326" spans="1:5" x14ac:dyDescent="0.25">
      <c r="A326" s="475" t="s">
        <v>597</v>
      </c>
      <c r="B326" s="476" t="s">
        <v>90</v>
      </c>
      <c r="C326" s="476" t="s">
        <v>360</v>
      </c>
      <c r="D326" s="476" t="s">
        <v>579</v>
      </c>
      <c r="E326" s="476" t="s">
        <v>76</v>
      </c>
    </row>
    <row r="327" spans="1:5" x14ac:dyDescent="0.25">
      <c r="A327" s="475" t="s">
        <v>598</v>
      </c>
      <c r="B327" s="476" t="s">
        <v>93</v>
      </c>
      <c r="C327" s="476" t="s">
        <v>354</v>
      </c>
      <c r="D327" s="476" t="s">
        <v>54</v>
      </c>
      <c r="E327" s="476" t="s">
        <v>76</v>
      </c>
    </row>
    <row r="328" spans="1:5" x14ac:dyDescent="0.25">
      <c r="A328" s="475" t="s">
        <v>599</v>
      </c>
      <c r="B328" s="476" t="s">
        <v>126</v>
      </c>
      <c r="C328" s="476" t="s">
        <v>600</v>
      </c>
      <c r="D328" s="476" t="s">
        <v>601</v>
      </c>
      <c r="E328" s="476" t="s">
        <v>76</v>
      </c>
    </row>
    <row r="329" spans="1:5" x14ac:dyDescent="0.25">
      <c r="A329" s="475" t="s">
        <v>602</v>
      </c>
      <c r="B329" s="476" t="s">
        <v>201</v>
      </c>
      <c r="C329" s="476" t="s">
        <v>339</v>
      </c>
      <c r="D329" s="476" t="s">
        <v>603</v>
      </c>
      <c r="E329" s="476" t="s">
        <v>76</v>
      </c>
    </row>
    <row r="330" spans="1:5" x14ac:dyDescent="0.25">
      <c r="A330" s="475" t="s">
        <v>604</v>
      </c>
      <c r="B330" s="476" t="s">
        <v>201</v>
      </c>
      <c r="C330" s="476" t="s">
        <v>409</v>
      </c>
      <c r="D330" s="476" t="s">
        <v>605</v>
      </c>
      <c r="E330" s="476" t="s">
        <v>76</v>
      </c>
    </row>
    <row r="331" spans="1:5" x14ac:dyDescent="0.25">
      <c r="A331" s="475" t="s">
        <v>606</v>
      </c>
      <c r="B331" s="476" t="s">
        <v>201</v>
      </c>
      <c r="C331" s="476" t="s">
        <v>409</v>
      </c>
      <c r="D331" s="476" t="s">
        <v>607</v>
      </c>
      <c r="E331" s="476" t="s">
        <v>76</v>
      </c>
    </row>
    <row r="332" spans="1:5" x14ac:dyDescent="0.25">
      <c r="A332" s="475" t="s">
        <v>608</v>
      </c>
      <c r="B332" s="476" t="s">
        <v>67</v>
      </c>
      <c r="C332" s="476" t="s">
        <v>74</v>
      </c>
      <c r="D332" s="476" t="s">
        <v>433</v>
      </c>
      <c r="E332" s="476" t="s">
        <v>76</v>
      </c>
    </row>
    <row r="333" spans="1:5" x14ac:dyDescent="0.25">
      <c r="A333" s="475" t="s">
        <v>609</v>
      </c>
      <c r="B333" s="476" t="s">
        <v>93</v>
      </c>
      <c r="C333" s="476" t="s">
        <v>354</v>
      </c>
      <c r="D333" s="476" t="s">
        <v>58</v>
      </c>
      <c r="E333" s="476" t="s">
        <v>76</v>
      </c>
    </row>
    <row r="334" spans="1:5" x14ac:dyDescent="0.25">
      <c r="A334" s="482" t="s">
        <v>610</v>
      </c>
      <c r="B334" s="483" t="s">
        <v>443</v>
      </c>
      <c r="C334" s="483" t="s">
        <v>113</v>
      </c>
      <c r="D334" s="483" t="s">
        <v>526</v>
      </c>
      <c r="E334" s="483" t="s">
        <v>304</v>
      </c>
    </row>
    <row r="335" spans="1:5" x14ac:dyDescent="0.25">
      <c r="A335" s="482" t="s">
        <v>611</v>
      </c>
      <c r="B335" s="483" t="s">
        <v>443</v>
      </c>
      <c r="C335" s="483" t="s">
        <v>113</v>
      </c>
      <c r="D335" s="483" t="s">
        <v>526</v>
      </c>
      <c r="E335" s="483" t="s">
        <v>304</v>
      </c>
    </row>
    <row r="336" spans="1:5" x14ac:dyDescent="0.25">
      <c r="A336" s="475" t="s">
        <v>612</v>
      </c>
      <c r="B336" s="476" t="s">
        <v>244</v>
      </c>
      <c r="C336" s="476" t="s">
        <v>94</v>
      </c>
      <c r="D336" s="476" t="s">
        <v>413</v>
      </c>
      <c r="E336" s="476" t="s">
        <v>76</v>
      </c>
    </row>
    <row r="337" spans="1:5" x14ac:dyDescent="0.25">
      <c r="A337" s="475" t="s">
        <v>613</v>
      </c>
      <c r="B337" s="476" t="s">
        <v>104</v>
      </c>
      <c r="C337" s="476" t="s">
        <v>360</v>
      </c>
      <c r="D337" s="476" t="s">
        <v>431</v>
      </c>
      <c r="E337" s="476" t="s">
        <v>76</v>
      </c>
    </row>
    <row r="338" spans="1:5" x14ac:dyDescent="0.25">
      <c r="A338" s="475" t="s">
        <v>614</v>
      </c>
      <c r="B338" s="476" t="s">
        <v>216</v>
      </c>
      <c r="C338" s="476" t="s">
        <v>328</v>
      </c>
      <c r="D338" s="476" t="s">
        <v>615</v>
      </c>
      <c r="E338" s="476" t="s">
        <v>76</v>
      </c>
    </row>
    <row r="339" spans="1:5" x14ac:dyDescent="0.25">
      <c r="A339" s="482" t="s">
        <v>616</v>
      </c>
      <c r="B339" s="483" t="s">
        <v>443</v>
      </c>
      <c r="C339" s="483" t="s">
        <v>360</v>
      </c>
      <c r="D339" s="483" t="s">
        <v>443</v>
      </c>
      <c r="E339" s="483" t="s">
        <v>304</v>
      </c>
    </row>
    <row r="340" spans="1:5" x14ac:dyDescent="0.25">
      <c r="A340" s="475" t="s">
        <v>617</v>
      </c>
      <c r="B340" s="476" t="s">
        <v>90</v>
      </c>
      <c r="C340" s="476" t="s">
        <v>360</v>
      </c>
      <c r="D340" s="476" t="s">
        <v>91</v>
      </c>
      <c r="E340" s="476" t="s">
        <v>76</v>
      </c>
    </row>
    <row r="341" spans="1:5" x14ac:dyDescent="0.25">
      <c r="A341" s="475" t="s">
        <v>618</v>
      </c>
      <c r="B341" s="476" t="s">
        <v>104</v>
      </c>
      <c r="C341" s="476" t="s">
        <v>409</v>
      </c>
      <c r="D341" s="476" t="s">
        <v>619</v>
      </c>
      <c r="E341" s="476" t="s">
        <v>76</v>
      </c>
    </row>
    <row r="342" spans="1:5" x14ac:dyDescent="0.25">
      <c r="A342" s="475" t="s">
        <v>620</v>
      </c>
      <c r="B342" s="476" t="s">
        <v>104</v>
      </c>
      <c r="C342" s="476" t="s">
        <v>409</v>
      </c>
      <c r="D342" s="476" t="s">
        <v>621</v>
      </c>
      <c r="E342" s="476" t="s">
        <v>76</v>
      </c>
    </row>
    <row r="343" spans="1:5" x14ac:dyDescent="0.25">
      <c r="A343" s="475" t="s">
        <v>622</v>
      </c>
      <c r="B343" s="476" t="s">
        <v>87</v>
      </c>
      <c r="C343" s="476" t="s">
        <v>94</v>
      </c>
      <c r="D343" s="476" t="s">
        <v>623</v>
      </c>
      <c r="E343" s="476" t="s">
        <v>76</v>
      </c>
    </row>
    <row r="344" spans="1:5" x14ac:dyDescent="0.25">
      <c r="A344" s="475" t="s">
        <v>624</v>
      </c>
      <c r="B344" s="476" t="s">
        <v>87</v>
      </c>
      <c r="C344" s="476" t="s">
        <v>94</v>
      </c>
      <c r="D344" s="476" t="s">
        <v>625</v>
      </c>
      <c r="E344" s="476" t="s">
        <v>76</v>
      </c>
    </row>
    <row r="345" spans="1:5" x14ac:dyDescent="0.25">
      <c r="A345" s="475" t="s">
        <v>626</v>
      </c>
      <c r="B345" s="476" t="s">
        <v>87</v>
      </c>
      <c r="C345" s="476" t="s">
        <v>94</v>
      </c>
      <c r="D345" s="476" t="s">
        <v>627</v>
      </c>
      <c r="E345" s="476" t="s">
        <v>76</v>
      </c>
    </row>
    <row r="346" spans="1:5" x14ac:dyDescent="0.25">
      <c r="A346" s="475" t="s">
        <v>628</v>
      </c>
      <c r="B346" s="476" t="s">
        <v>104</v>
      </c>
      <c r="C346" s="476" t="s">
        <v>94</v>
      </c>
      <c r="D346" s="476" t="s">
        <v>431</v>
      </c>
      <c r="E346" s="476" t="s">
        <v>76</v>
      </c>
    </row>
    <row r="347" spans="1:5" x14ac:dyDescent="0.25">
      <c r="A347" s="482" t="s">
        <v>629</v>
      </c>
      <c r="B347" s="483" t="s">
        <v>104</v>
      </c>
      <c r="C347" s="483" t="s">
        <v>94</v>
      </c>
      <c r="D347" s="483" t="s">
        <v>463</v>
      </c>
      <c r="E347" s="483" t="s">
        <v>304</v>
      </c>
    </row>
    <row r="348" spans="1:5" x14ac:dyDescent="0.25">
      <c r="A348" s="482" t="s">
        <v>630</v>
      </c>
      <c r="B348" s="483" t="s">
        <v>104</v>
      </c>
      <c r="C348" s="483" t="s">
        <v>94</v>
      </c>
      <c r="D348" s="483" t="s">
        <v>465</v>
      </c>
      <c r="E348" s="483" t="s">
        <v>304</v>
      </c>
    </row>
    <row r="349" spans="1:5" x14ac:dyDescent="0.25">
      <c r="A349" s="475" t="s">
        <v>631</v>
      </c>
      <c r="B349" s="476" t="s">
        <v>104</v>
      </c>
      <c r="C349" s="476" t="s">
        <v>94</v>
      </c>
      <c r="D349" s="476" t="s">
        <v>632</v>
      </c>
      <c r="E349" s="476" t="s">
        <v>76</v>
      </c>
    </row>
    <row r="350" spans="1:5" x14ac:dyDescent="0.25">
      <c r="A350" s="475" t="s">
        <v>633</v>
      </c>
      <c r="B350" s="476" t="s">
        <v>101</v>
      </c>
      <c r="C350" s="476" t="s">
        <v>360</v>
      </c>
      <c r="D350" s="476" t="s">
        <v>634</v>
      </c>
      <c r="E350" s="476" t="s">
        <v>76</v>
      </c>
    </row>
    <row r="351" spans="1:5" x14ac:dyDescent="0.25">
      <c r="A351" s="475" t="s">
        <v>635</v>
      </c>
      <c r="B351" s="476" t="s">
        <v>101</v>
      </c>
      <c r="C351" s="476" t="s">
        <v>360</v>
      </c>
      <c r="D351" s="476" t="s">
        <v>636</v>
      </c>
      <c r="E351" s="476" t="s">
        <v>76</v>
      </c>
    </row>
    <row r="352" spans="1:5" x14ac:dyDescent="0.25">
      <c r="A352" s="482" t="s">
        <v>637</v>
      </c>
      <c r="B352" s="483" t="s">
        <v>104</v>
      </c>
      <c r="C352" s="483" t="s">
        <v>409</v>
      </c>
      <c r="D352" s="483" t="s">
        <v>465</v>
      </c>
      <c r="E352" s="483" t="s">
        <v>304</v>
      </c>
    </row>
    <row r="353" spans="1:5" x14ac:dyDescent="0.25">
      <c r="A353" s="482" t="s">
        <v>638</v>
      </c>
      <c r="B353" s="483" t="s">
        <v>104</v>
      </c>
      <c r="C353" s="483" t="s">
        <v>409</v>
      </c>
      <c r="D353" s="483" t="s">
        <v>431</v>
      </c>
      <c r="E353" s="483" t="s">
        <v>304</v>
      </c>
    </row>
    <row r="354" spans="1:5" x14ac:dyDescent="0.25">
      <c r="A354" s="475" t="s">
        <v>639</v>
      </c>
      <c r="B354" s="476" t="s">
        <v>104</v>
      </c>
      <c r="C354" s="476" t="s">
        <v>360</v>
      </c>
      <c r="D354" s="476" t="s">
        <v>104</v>
      </c>
      <c r="E354" s="476" t="s">
        <v>76</v>
      </c>
    </row>
    <row r="355" spans="1:5" x14ac:dyDescent="0.25">
      <c r="A355" s="475" t="s">
        <v>640</v>
      </c>
      <c r="B355" s="476" t="s">
        <v>87</v>
      </c>
      <c r="C355" s="476" t="s">
        <v>94</v>
      </c>
      <c r="D355" s="476" t="s">
        <v>641</v>
      </c>
      <c r="E355" s="476" t="s">
        <v>76</v>
      </c>
    </row>
    <row r="356" spans="1:5" x14ac:dyDescent="0.25">
      <c r="A356" s="475" t="s">
        <v>642</v>
      </c>
      <c r="B356" s="476" t="s">
        <v>67</v>
      </c>
      <c r="C356" s="476" t="s">
        <v>74</v>
      </c>
      <c r="D356" s="476" t="s">
        <v>337</v>
      </c>
      <c r="E356" s="476" t="s">
        <v>76</v>
      </c>
    </row>
    <row r="357" spans="1:5" x14ac:dyDescent="0.25">
      <c r="A357" s="475" t="s">
        <v>643</v>
      </c>
      <c r="B357" s="476" t="s">
        <v>67</v>
      </c>
      <c r="C357" s="476" t="s">
        <v>74</v>
      </c>
      <c r="D357" s="476" t="s">
        <v>335</v>
      </c>
      <c r="E357" s="476" t="s">
        <v>76</v>
      </c>
    </row>
    <row r="358" spans="1:5" x14ac:dyDescent="0.25">
      <c r="A358" s="475" t="s">
        <v>644</v>
      </c>
      <c r="B358" s="476" t="s">
        <v>101</v>
      </c>
      <c r="C358" s="476" t="s">
        <v>360</v>
      </c>
      <c r="D358" s="476" t="s">
        <v>645</v>
      </c>
      <c r="E358" s="476" t="s">
        <v>76</v>
      </c>
    </row>
    <row r="359" spans="1:5" x14ac:dyDescent="0.25">
      <c r="A359" s="475" t="s">
        <v>646</v>
      </c>
      <c r="B359" s="476" t="s">
        <v>201</v>
      </c>
      <c r="C359" s="476" t="s">
        <v>94</v>
      </c>
      <c r="D359" s="476" t="s">
        <v>647</v>
      </c>
      <c r="E359" s="476" t="s">
        <v>76</v>
      </c>
    </row>
    <row r="360" spans="1:5" x14ac:dyDescent="0.25">
      <c r="A360" s="475" t="s">
        <v>648</v>
      </c>
      <c r="B360" s="476" t="s">
        <v>101</v>
      </c>
      <c r="C360" s="477" t="s">
        <v>94</v>
      </c>
      <c r="D360" s="476" t="s">
        <v>649</v>
      </c>
      <c r="E360" s="476" t="s">
        <v>76</v>
      </c>
    </row>
    <row r="361" spans="1:5" x14ac:dyDescent="0.25">
      <c r="A361" s="475" t="s">
        <v>650</v>
      </c>
      <c r="B361" s="476" t="s">
        <v>201</v>
      </c>
      <c r="C361" s="476" t="s">
        <v>94</v>
      </c>
      <c r="D361" s="476" t="s">
        <v>651</v>
      </c>
      <c r="E361" s="476" t="s">
        <v>76</v>
      </c>
    </row>
    <row r="362" spans="1:5" x14ac:dyDescent="0.25">
      <c r="A362" s="475" t="s">
        <v>652</v>
      </c>
      <c r="B362" s="476" t="s">
        <v>67</v>
      </c>
      <c r="C362" s="476" t="s">
        <v>74</v>
      </c>
      <c r="D362" s="476" t="s">
        <v>335</v>
      </c>
      <c r="E362" s="476" t="s">
        <v>76</v>
      </c>
    </row>
    <row r="363" spans="1:5" x14ac:dyDescent="0.25">
      <c r="A363" s="475" t="s">
        <v>653</v>
      </c>
      <c r="B363" s="476" t="s">
        <v>126</v>
      </c>
      <c r="C363" s="476" t="s">
        <v>654</v>
      </c>
      <c r="D363" s="476" t="s">
        <v>655</v>
      </c>
      <c r="E363" s="476" t="s">
        <v>76</v>
      </c>
    </row>
    <row r="364" spans="1:5" x14ac:dyDescent="0.25">
      <c r="A364" s="475" t="s">
        <v>656</v>
      </c>
      <c r="B364" s="476" t="s">
        <v>67</v>
      </c>
      <c r="C364" s="476" t="s">
        <v>354</v>
      </c>
      <c r="D364" s="476" t="s">
        <v>333</v>
      </c>
      <c r="E364" s="476" t="s">
        <v>76</v>
      </c>
    </row>
    <row r="365" spans="1:5" x14ac:dyDescent="0.25">
      <c r="A365" s="475" t="s">
        <v>657</v>
      </c>
      <c r="B365" s="476" t="s">
        <v>67</v>
      </c>
      <c r="C365" s="476" t="s">
        <v>354</v>
      </c>
      <c r="D365" s="476" t="s">
        <v>335</v>
      </c>
      <c r="E365" s="476" t="s">
        <v>76</v>
      </c>
    </row>
    <row r="366" spans="1:5" x14ac:dyDescent="0.25">
      <c r="A366" s="475" t="s">
        <v>658</v>
      </c>
      <c r="B366" s="476" t="s">
        <v>67</v>
      </c>
      <c r="C366" s="476" t="s">
        <v>354</v>
      </c>
      <c r="D366" s="476" t="s">
        <v>337</v>
      </c>
      <c r="E366" s="476" t="s">
        <v>76</v>
      </c>
    </row>
    <row r="367" spans="1:5" x14ac:dyDescent="0.25">
      <c r="A367" s="475" t="s">
        <v>659</v>
      </c>
      <c r="B367" s="476" t="s">
        <v>67</v>
      </c>
      <c r="C367" s="476" t="s">
        <v>354</v>
      </c>
      <c r="D367" s="476" t="s">
        <v>433</v>
      </c>
      <c r="E367" s="476" t="s">
        <v>76</v>
      </c>
    </row>
    <row r="368" spans="1:5" x14ac:dyDescent="0.25">
      <c r="A368" s="475" t="s">
        <v>660</v>
      </c>
      <c r="B368" s="476" t="s">
        <v>126</v>
      </c>
      <c r="C368" s="476" t="s">
        <v>127</v>
      </c>
      <c r="D368" s="476" t="s">
        <v>661</v>
      </c>
      <c r="E368" s="476" t="s">
        <v>76</v>
      </c>
    </row>
    <row r="369" spans="1:5" x14ac:dyDescent="0.25">
      <c r="A369" s="475" t="s">
        <v>662</v>
      </c>
      <c r="B369" s="476" t="s">
        <v>216</v>
      </c>
      <c r="C369" s="476" t="s">
        <v>130</v>
      </c>
      <c r="D369" s="476" t="s">
        <v>663</v>
      </c>
      <c r="E369" s="476" t="s">
        <v>76</v>
      </c>
    </row>
    <row r="370" spans="1:5" x14ac:dyDescent="0.25">
      <c r="A370" s="475" t="s">
        <v>664</v>
      </c>
      <c r="B370" s="476" t="s">
        <v>216</v>
      </c>
      <c r="C370" s="476" t="s">
        <v>130</v>
      </c>
      <c r="D370" s="476" t="s">
        <v>665</v>
      </c>
      <c r="E370" s="476" t="s">
        <v>76</v>
      </c>
    </row>
    <row r="371" spans="1:5" x14ac:dyDescent="0.25">
      <c r="A371" s="475" t="s">
        <v>666</v>
      </c>
      <c r="B371" s="476" t="s">
        <v>216</v>
      </c>
      <c r="C371" s="476" t="s">
        <v>130</v>
      </c>
      <c r="D371" s="476" t="s">
        <v>667</v>
      </c>
      <c r="E371" s="476" t="s">
        <v>76</v>
      </c>
    </row>
    <row r="372" spans="1:5" x14ac:dyDescent="0.25">
      <c r="A372" s="475" t="s">
        <v>668</v>
      </c>
      <c r="B372" s="476" t="s">
        <v>216</v>
      </c>
      <c r="C372" s="476" t="s">
        <v>130</v>
      </c>
      <c r="D372" s="476" t="s">
        <v>669</v>
      </c>
      <c r="E372" s="476" t="s">
        <v>76</v>
      </c>
    </row>
    <row r="373" spans="1:5" x14ac:dyDescent="0.25">
      <c r="A373" s="482" t="s">
        <v>670</v>
      </c>
      <c r="B373" s="483" t="s">
        <v>104</v>
      </c>
      <c r="C373" s="483" t="s">
        <v>354</v>
      </c>
      <c r="D373" s="483" t="s">
        <v>465</v>
      </c>
      <c r="E373" s="483" t="s">
        <v>304</v>
      </c>
    </row>
    <row r="374" spans="1:5" x14ac:dyDescent="0.25">
      <c r="A374" s="482" t="s">
        <v>671</v>
      </c>
      <c r="B374" s="483" t="s">
        <v>104</v>
      </c>
      <c r="C374" s="483" t="s">
        <v>354</v>
      </c>
      <c r="D374" s="483" t="s">
        <v>431</v>
      </c>
      <c r="E374" s="483" t="s">
        <v>304</v>
      </c>
    </row>
    <row r="375" spans="1:5" x14ac:dyDescent="0.25">
      <c r="A375" s="475" t="s">
        <v>672</v>
      </c>
      <c r="B375" s="476" t="s">
        <v>67</v>
      </c>
      <c r="C375" s="476" t="s">
        <v>567</v>
      </c>
      <c r="D375" s="476" t="s">
        <v>433</v>
      </c>
      <c r="E375" s="476" t="s">
        <v>76</v>
      </c>
    </row>
    <row r="376" spans="1:5" x14ac:dyDescent="0.25">
      <c r="A376" s="475" t="s">
        <v>673</v>
      </c>
      <c r="B376" s="476" t="s">
        <v>93</v>
      </c>
      <c r="C376" s="476" t="s">
        <v>567</v>
      </c>
      <c r="D376" s="476" t="s">
        <v>54</v>
      </c>
      <c r="E376" s="476" t="s">
        <v>76</v>
      </c>
    </row>
    <row r="377" spans="1:5" x14ac:dyDescent="0.25">
      <c r="A377" s="475" t="s">
        <v>674</v>
      </c>
      <c r="B377" s="476" t="s">
        <v>244</v>
      </c>
      <c r="C377" s="476" t="s">
        <v>360</v>
      </c>
      <c r="D377" s="476" t="s">
        <v>245</v>
      </c>
      <c r="E377" s="476" t="s">
        <v>76</v>
      </c>
    </row>
    <row r="378" spans="1:5" x14ac:dyDescent="0.25">
      <c r="A378" s="475" t="s">
        <v>675</v>
      </c>
      <c r="B378" s="476" t="s">
        <v>244</v>
      </c>
      <c r="C378" s="476" t="s">
        <v>360</v>
      </c>
      <c r="D378" s="476" t="s">
        <v>245</v>
      </c>
      <c r="E378" s="476" t="s">
        <v>76</v>
      </c>
    </row>
    <row r="379" spans="1:5" x14ac:dyDescent="0.25">
      <c r="A379" s="475" t="s">
        <v>676</v>
      </c>
      <c r="B379" s="476" t="s">
        <v>244</v>
      </c>
      <c r="C379" s="476" t="s">
        <v>409</v>
      </c>
      <c r="D379" s="476" t="s">
        <v>245</v>
      </c>
      <c r="E379" s="476" t="s">
        <v>76</v>
      </c>
    </row>
    <row r="380" spans="1:5" x14ac:dyDescent="0.25">
      <c r="A380" s="475" t="s">
        <v>677</v>
      </c>
      <c r="B380" s="476" t="s">
        <v>67</v>
      </c>
      <c r="C380" s="476" t="s">
        <v>339</v>
      </c>
      <c r="D380" s="476" t="s">
        <v>333</v>
      </c>
      <c r="E380" s="476" t="s">
        <v>76</v>
      </c>
    </row>
    <row r="381" spans="1:5" x14ac:dyDescent="0.25">
      <c r="A381" s="475" t="s">
        <v>678</v>
      </c>
      <c r="B381" s="476" t="s">
        <v>244</v>
      </c>
      <c r="C381" s="476" t="s">
        <v>94</v>
      </c>
      <c r="D381" s="476" t="s">
        <v>245</v>
      </c>
      <c r="E381" s="476" t="s">
        <v>76</v>
      </c>
    </row>
    <row r="382" spans="1:5" x14ac:dyDescent="0.25">
      <c r="A382" s="475" t="s">
        <v>679</v>
      </c>
      <c r="B382" s="476" t="s">
        <v>67</v>
      </c>
      <c r="C382" s="476" t="s">
        <v>339</v>
      </c>
      <c r="D382" s="476" t="s">
        <v>337</v>
      </c>
      <c r="E382" s="476" t="s">
        <v>76</v>
      </c>
    </row>
    <row r="383" spans="1:5" x14ac:dyDescent="0.25">
      <c r="A383" s="475" t="s">
        <v>680</v>
      </c>
      <c r="B383" s="476" t="s">
        <v>216</v>
      </c>
      <c r="C383" s="476" t="s">
        <v>681</v>
      </c>
      <c r="D383" s="476" t="s">
        <v>682</v>
      </c>
      <c r="E383" s="476" t="s">
        <v>76</v>
      </c>
    </row>
    <row r="384" spans="1:5" x14ac:dyDescent="0.25">
      <c r="A384" s="475" t="s">
        <v>683</v>
      </c>
      <c r="B384" s="476" t="s">
        <v>93</v>
      </c>
      <c r="C384" s="476" t="s">
        <v>339</v>
      </c>
      <c r="D384" s="476" t="s">
        <v>58</v>
      </c>
      <c r="E384" s="476" t="s">
        <v>76</v>
      </c>
    </row>
    <row r="385" spans="1:5" x14ac:dyDescent="0.25">
      <c r="A385" s="475" t="s">
        <v>684</v>
      </c>
      <c r="B385" s="476" t="s">
        <v>93</v>
      </c>
      <c r="C385" s="476" t="s">
        <v>339</v>
      </c>
      <c r="D385" s="476" t="s">
        <v>56</v>
      </c>
      <c r="E385" s="476" t="s">
        <v>76</v>
      </c>
    </row>
    <row r="386" spans="1:5" x14ac:dyDescent="0.25">
      <c r="A386" s="475" t="s">
        <v>685</v>
      </c>
      <c r="B386" s="476" t="s">
        <v>93</v>
      </c>
      <c r="C386" s="476" t="s">
        <v>339</v>
      </c>
      <c r="D386" s="476" t="s">
        <v>57</v>
      </c>
      <c r="E386" s="476" t="s">
        <v>76</v>
      </c>
    </row>
    <row r="387" spans="1:5" x14ac:dyDescent="0.25">
      <c r="A387" s="475" t="s">
        <v>686</v>
      </c>
      <c r="B387" s="476" t="s">
        <v>244</v>
      </c>
      <c r="C387" s="476" t="s">
        <v>339</v>
      </c>
      <c r="D387" s="476" t="s">
        <v>245</v>
      </c>
      <c r="E387" s="476" t="s">
        <v>76</v>
      </c>
    </row>
    <row r="388" spans="1:5" x14ac:dyDescent="0.25">
      <c r="A388" s="482" t="s">
        <v>687</v>
      </c>
      <c r="B388" s="483" t="s">
        <v>443</v>
      </c>
      <c r="C388" s="483" t="s">
        <v>354</v>
      </c>
      <c r="D388" s="483" t="s">
        <v>421</v>
      </c>
      <c r="E388" s="483" t="s">
        <v>304</v>
      </c>
    </row>
    <row r="389" spans="1:5" x14ac:dyDescent="0.25">
      <c r="A389" s="475" t="s">
        <v>688</v>
      </c>
      <c r="B389" s="476" t="s">
        <v>93</v>
      </c>
      <c r="C389" s="476" t="s">
        <v>162</v>
      </c>
      <c r="D389" s="476" t="s">
        <v>58</v>
      </c>
      <c r="E389" s="476" t="s">
        <v>76</v>
      </c>
    </row>
    <row r="390" spans="1:5" x14ac:dyDescent="0.25">
      <c r="A390" s="475" t="s">
        <v>689</v>
      </c>
      <c r="B390" s="476" t="s">
        <v>93</v>
      </c>
      <c r="C390" s="476" t="s">
        <v>162</v>
      </c>
      <c r="D390" s="476" t="s">
        <v>56</v>
      </c>
      <c r="E390" s="476" t="s">
        <v>76</v>
      </c>
    </row>
    <row r="391" spans="1:5" x14ac:dyDescent="0.25">
      <c r="A391" s="475" t="s">
        <v>690</v>
      </c>
      <c r="B391" s="476" t="s">
        <v>93</v>
      </c>
      <c r="C391" s="476" t="s">
        <v>162</v>
      </c>
      <c r="D391" s="476" t="s">
        <v>57</v>
      </c>
      <c r="E391" s="476" t="s">
        <v>76</v>
      </c>
    </row>
    <row r="392" spans="1:5" x14ac:dyDescent="0.25">
      <c r="A392" s="475" t="s">
        <v>691</v>
      </c>
      <c r="B392" s="476" t="s">
        <v>244</v>
      </c>
      <c r="C392" s="476" t="s">
        <v>354</v>
      </c>
      <c r="D392" s="476" t="s">
        <v>245</v>
      </c>
      <c r="E392" s="476" t="s">
        <v>76</v>
      </c>
    </row>
    <row r="393" spans="1:5" x14ac:dyDescent="0.25">
      <c r="A393" s="475" t="s">
        <v>692</v>
      </c>
      <c r="B393" s="476" t="s">
        <v>93</v>
      </c>
      <c r="C393" s="476" t="s">
        <v>567</v>
      </c>
      <c r="D393" s="476" t="s">
        <v>58</v>
      </c>
      <c r="E393" s="476" t="s">
        <v>76</v>
      </c>
    </row>
    <row r="394" spans="1:5" x14ac:dyDescent="0.25">
      <c r="A394" s="475" t="s">
        <v>693</v>
      </c>
      <c r="B394" s="476" t="s">
        <v>93</v>
      </c>
      <c r="C394" s="476" t="s">
        <v>567</v>
      </c>
      <c r="D394" s="476" t="s">
        <v>56</v>
      </c>
      <c r="E394" s="476" t="s">
        <v>76</v>
      </c>
    </row>
    <row r="395" spans="1:5" x14ac:dyDescent="0.25">
      <c r="A395" s="475" t="s">
        <v>694</v>
      </c>
      <c r="B395" s="476" t="s">
        <v>93</v>
      </c>
      <c r="C395" s="476" t="s">
        <v>567</v>
      </c>
      <c r="D395" s="476" t="s">
        <v>57</v>
      </c>
      <c r="E395" s="476" t="s">
        <v>76</v>
      </c>
    </row>
    <row r="396" spans="1:5" x14ac:dyDescent="0.25">
      <c r="A396" s="475" t="s">
        <v>695</v>
      </c>
      <c r="B396" s="476" t="s">
        <v>90</v>
      </c>
      <c r="C396" s="476" t="s">
        <v>94</v>
      </c>
      <c r="D396" s="476" t="s">
        <v>696</v>
      </c>
      <c r="E396" s="476" t="s">
        <v>76</v>
      </c>
    </row>
    <row r="397" spans="1:5" x14ac:dyDescent="0.25">
      <c r="A397" s="482" t="s">
        <v>697</v>
      </c>
      <c r="B397" s="483" t="s">
        <v>443</v>
      </c>
      <c r="C397" s="483" t="s">
        <v>354</v>
      </c>
      <c r="D397" s="483" t="s">
        <v>526</v>
      </c>
      <c r="E397" s="483" t="s">
        <v>304</v>
      </c>
    </row>
    <row r="398" spans="1:5" x14ac:dyDescent="0.25">
      <c r="A398" s="475" t="s">
        <v>698</v>
      </c>
      <c r="B398" s="476" t="s">
        <v>87</v>
      </c>
      <c r="C398" s="476" t="s">
        <v>328</v>
      </c>
      <c r="D398" s="476" t="s">
        <v>699</v>
      </c>
      <c r="E398" s="476" t="s">
        <v>76</v>
      </c>
    </row>
    <row r="399" spans="1:5" x14ac:dyDescent="0.25">
      <c r="A399" s="475" t="s">
        <v>700</v>
      </c>
      <c r="B399" s="476" t="s">
        <v>701</v>
      </c>
      <c r="C399" s="476" t="s">
        <v>330</v>
      </c>
      <c r="D399" s="476" t="s">
        <v>60</v>
      </c>
      <c r="E399" s="476" t="s">
        <v>76</v>
      </c>
    </row>
    <row r="400" spans="1:5" x14ac:dyDescent="0.25">
      <c r="A400" s="475" t="s">
        <v>702</v>
      </c>
      <c r="B400" s="476" t="s">
        <v>701</v>
      </c>
      <c r="C400" s="476" t="s">
        <v>330</v>
      </c>
      <c r="D400" s="476" t="s">
        <v>61</v>
      </c>
      <c r="E400" s="476" t="s">
        <v>76</v>
      </c>
    </row>
    <row r="401" spans="1:5" x14ac:dyDescent="0.25">
      <c r="A401" s="475" t="s">
        <v>703</v>
      </c>
      <c r="B401" s="476" t="s">
        <v>701</v>
      </c>
      <c r="C401" s="476" t="s">
        <v>330</v>
      </c>
      <c r="D401" s="476" t="s">
        <v>62</v>
      </c>
      <c r="E401" s="476" t="s">
        <v>76</v>
      </c>
    </row>
    <row r="402" spans="1:5" x14ac:dyDescent="0.25">
      <c r="A402" s="475" t="s">
        <v>704</v>
      </c>
      <c r="B402" s="476" t="s">
        <v>701</v>
      </c>
      <c r="C402" s="476" t="s">
        <v>330</v>
      </c>
      <c r="D402" s="476" t="s">
        <v>66</v>
      </c>
      <c r="E402" s="476" t="s">
        <v>76</v>
      </c>
    </row>
    <row r="403" spans="1:5" x14ac:dyDescent="0.25">
      <c r="A403" s="482" t="s">
        <v>705</v>
      </c>
      <c r="B403" s="483" t="s">
        <v>104</v>
      </c>
      <c r="C403" s="483" t="s">
        <v>354</v>
      </c>
      <c r="D403" s="483" t="s">
        <v>425</v>
      </c>
      <c r="E403" s="483" t="s">
        <v>304</v>
      </c>
    </row>
    <row r="404" spans="1:5" x14ac:dyDescent="0.25">
      <c r="A404" s="482" t="s">
        <v>706</v>
      </c>
      <c r="B404" s="483" t="s">
        <v>104</v>
      </c>
      <c r="C404" s="483" t="s">
        <v>354</v>
      </c>
      <c r="D404" s="483" t="s">
        <v>463</v>
      </c>
      <c r="E404" s="483" t="s">
        <v>304</v>
      </c>
    </row>
    <row r="405" spans="1:5" x14ac:dyDescent="0.25">
      <c r="A405" s="475" t="s">
        <v>707</v>
      </c>
      <c r="B405" s="476" t="s">
        <v>244</v>
      </c>
      <c r="C405" s="476" t="s">
        <v>162</v>
      </c>
      <c r="D405" s="476" t="s">
        <v>245</v>
      </c>
      <c r="E405" s="476" t="s">
        <v>76</v>
      </c>
    </row>
    <row r="406" spans="1:5" x14ac:dyDescent="0.25">
      <c r="A406" s="482" t="s">
        <v>708</v>
      </c>
      <c r="B406" s="483" t="s">
        <v>104</v>
      </c>
      <c r="C406" s="483" t="s">
        <v>354</v>
      </c>
      <c r="D406" s="483" t="s">
        <v>425</v>
      </c>
      <c r="E406" s="483" t="s">
        <v>304</v>
      </c>
    </row>
    <row r="407" spans="1:5" x14ac:dyDescent="0.25">
      <c r="A407" s="482" t="s">
        <v>709</v>
      </c>
      <c r="B407" s="483" t="s">
        <v>104</v>
      </c>
      <c r="C407" s="483" t="s">
        <v>354</v>
      </c>
      <c r="D407" s="483" t="s">
        <v>463</v>
      </c>
      <c r="E407" s="483" t="s">
        <v>304</v>
      </c>
    </row>
    <row r="408" spans="1:5" x14ac:dyDescent="0.25">
      <c r="A408" s="482" t="s">
        <v>710</v>
      </c>
      <c r="B408" s="483" t="s">
        <v>104</v>
      </c>
      <c r="C408" s="483" t="s">
        <v>354</v>
      </c>
      <c r="D408" s="483" t="s">
        <v>465</v>
      </c>
      <c r="E408" s="483" t="s">
        <v>304</v>
      </c>
    </row>
    <row r="409" spans="1:5" x14ac:dyDescent="0.25">
      <c r="A409" s="482" t="s">
        <v>711</v>
      </c>
      <c r="B409" s="483" t="s">
        <v>104</v>
      </c>
      <c r="C409" s="483" t="s">
        <v>354</v>
      </c>
      <c r="D409" s="483" t="s">
        <v>431</v>
      </c>
      <c r="E409" s="483" t="s">
        <v>304</v>
      </c>
    </row>
    <row r="410" spans="1:5" x14ac:dyDescent="0.25">
      <c r="A410" s="475" t="s">
        <v>712</v>
      </c>
      <c r="B410" s="476" t="s">
        <v>201</v>
      </c>
      <c r="C410" s="476" t="s">
        <v>113</v>
      </c>
      <c r="D410" s="476" t="s">
        <v>605</v>
      </c>
      <c r="E410" s="476" t="s">
        <v>76</v>
      </c>
    </row>
    <row r="411" spans="1:5" x14ac:dyDescent="0.25">
      <c r="A411" s="475" t="s">
        <v>713</v>
      </c>
      <c r="B411" s="476" t="s">
        <v>104</v>
      </c>
      <c r="C411" s="476" t="s">
        <v>74</v>
      </c>
      <c r="D411" s="476" t="s">
        <v>173</v>
      </c>
      <c r="E411" s="476" t="s">
        <v>76</v>
      </c>
    </row>
    <row r="412" spans="1:5" x14ac:dyDescent="0.25">
      <c r="A412" s="475" t="s">
        <v>714</v>
      </c>
      <c r="B412" s="476" t="s">
        <v>104</v>
      </c>
      <c r="C412" s="476" t="s">
        <v>74</v>
      </c>
      <c r="D412" s="476" t="s">
        <v>465</v>
      </c>
      <c r="E412" s="476" t="s">
        <v>76</v>
      </c>
    </row>
    <row r="413" spans="1:5" x14ac:dyDescent="0.25">
      <c r="A413" s="475" t="s">
        <v>715</v>
      </c>
      <c r="B413" s="477" t="s">
        <v>104</v>
      </c>
      <c r="C413" s="477" t="s">
        <v>74</v>
      </c>
      <c r="D413" s="477" t="s">
        <v>431</v>
      </c>
      <c r="E413" s="476" t="s">
        <v>76</v>
      </c>
    </row>
    <row r="414" spans="1:5" x14ac:dyDescent="0.25">
      <c r="A414" s="475" t="s">
        <v>716</v>
      </c>
      <c r="B414" s="476" t="s">
        <v>327</v>
      </c>
      <c r="C414" s="476" t="s">
        <v>330</v>
      </c>
      <c r="D414" s="476" t="s">
        <v>717</v>
      </c>
      <c r="E414" s="476" t="s">
        <v>76</v>
      </c>
    </row>
    <row r="415" spans="1:5" x14ac:dyDescent="0.25">
      <c r="A415" s="475" t="s">
        <v>718</v>
      </c>
      <c r="B415" s="476" t="s">
        <v>93</v>
      </c>
      <c r="C415" s="476" t="s">
        <v>74</v>
      </c>
      <c r="D415" s="476" t="s">
        <v>54</v>
      </c>
      <c r="E415" s="476" t="s">
        <v>76</v>
      </c>
    </row>
    <row r="416" spans="1:5" x14ac:dyDescent="0.25">
      <c r="A416" s="475" t="s">
        <v>719</v>
      </c>
      <c r="B416" s="476" t="s">
        <v>93</v>
      </c>
      <c r="C416" s="476" t="s">
        <v>74</v>
      </c>
      <c r="D416" s="476" t="s">
        <v>58</v>
      </c>
      <c r="E416" s="476" t="s">
        <v>76</v>
      </c>
    </row>
    <row r="417" spans="1:5" x14ac:dyDescent="0.25">
      <c r="A417" s="475" t="s">
        <v>720</v>
      </c>
      <c r="B417" s="476" t="s">
        <v>93</v>
      </c>
      <c r="C417" s="476" t="s">
        <v>74</v>
      </c>
      <c r="D417" s="476" t="s">
        <v>56</v>
      </c>
      <c r="E417" s="476" t="s">
        <v>76</v>
      </c>
    </row>
    <row r="418" spans="1:5" x14ac:dyDescent="0.25">
      <c r="A418" s="475" t="s">
        <v>721</v>
      </c>
      <c r="B418" s="476" t="s">
        <v>93</v>
      </c>
      <c r="C418" s="476" t="s">
        <v>74</v>
      </c>
      <c r="D418" s="476" t="s">
        <v>57</v>
      </c>
      <c r="E418" s="476" t="s">
        <v>76</v>
      </c>
    </row>
    <row r="419" spans="1:5" x14ac:dyDescent="0.25">
      <c r="A419" s="475" t="s">
        <v>722</v>
      </c>
      <c r="B419" s="476" t="s">
        <v>67</v>
      </c>
      <c r="C419" s="476" t="s">
        <v>127</v>
      </c>
      <c r="D419" s="476" t="s">
        <v>433</v>
      </c>
      <c r="E419" s="476" t="s">
        <v>76</v>
      </c>
    </row>
    <row r="420" spans="1:5" x14ac:dyDescent="0.25">
      <c r="A420" s="475" t="s">
        <v>723</v>
      </c>
      <c r="B420" s="476" t="s">
        <v>67</v>
      </c>
      <c r="C420" s="476" t="s">
        <v>127</v>
      </c>
      <c r="D420" s="476" t="s">
        <v>333</v>
      </c>
      <c r="E420" s="476" t="s">
        <v>76</v>
      </c>
    </row>
    <row r="421" spans="1:5" x14ac:dyDescent="0.25">
      <c r="A421" s="475" t="s">
        <v>724</v>
      </c>
      <c r="B421" s="476" t="s">
        <v>67</v>
      </c>
      <c r="C421" s="476" t="s">
        <v>127</v>
      </c>
      <c r="D421" s="476" t="s">
        <v>335</v>
      </c>
      <c r="E421" s="476" t="s">
        <v>76</v>
      </c>
    </row>
    <row r="422" spans="1:5" x14ac:dyDescent="0.25">
      <c r="A422" s="475" t="s">
        <v>725</v>
      </c>
      <c r="B422" s="476" t="s">
        <v>67</v>
      </c>
      <c r="C422" s="476" t="s">
        <v>127</v>
      </c>
      <c r="D422" s="476" t="s">
        <v>337</v>
      </c>
      <c r="E422" s="476" t="s">
        <v>76</v>
      </c>
    </row>
    <row r="423" spans="1:5" x14ac:dyDescent="0.25">
      <c r="A423" s="475" t="s">
        <v>726</v>
      </c>
      <c r="B423" s="476" t="s">
        <v>67</v>
      </c>
      <c r="C423" s="476" t="s">
        <v>127</v>
      </c>
      <c r="D423" s="476" t="s">
        <v>253</v>
      </c>
      <c r="E423" s="476" t="s">
        <v>76</v>
      </c>
    </row>
    <row r="424" spans="1:5" x14ac:dyDescent="0.25">
      <c r="A424" s="475" t="s">
        <v>727</v>
      </c>
      <c r="B424" s="476" t="s">
        <v>244</v>
      </c>
      <c r="C424" s="476" t="s">
        <v>567</v>
      </c>
      <c r="D424" s="476" t="s">
        <v>413</v>
      </c>
      <c r="E424" s="476" t="s">
        <v>76</v>
      </c>
    </row>
    <row r="425" spans="1:5" x14ac:dyDescent="0.25">
      <c r="A425" s="475" t="s">
        <v>728</v>
      </c>
      <c r="B425" s="476" t="s">
        <v>93</v>
      </c>
      <c r="C425" s="476" t="s">
        <v>162</v>
      </c>
      <c r="D425" s="476" t="s">
        <v>54</v>
      </c>
      <c r="E425" s="476" t="s">
        <v>76</v>
      </c>
    </row>
    <row r="426" spans="1:5" x14ac:dyDescent="0.25">
      <c r="A426" s="475" t="s">
        <v>729</v>
      </c>
      <c r="B426" s="476" t="s">
        <v>327</v>
      </c>
      <c r="C426" s="476" t="s">
        <v>130</v>
      </c>
      <c r="D426" s="476" t="s">
        <v>730</v>
      </c>
      <c r="E426" s="476" t="s">
        <v>76</v>
      </c>
    </row>
    <row r="427" spans="1:5" x14ac:dyDescent="0.25">
      <c r="A427" s="475" t="s">
        <v>731</v>
      </c>
      <c r="B427" s="476" t="s">
        <v>201</v>
      </c>
      <c r="C427" s="476" t="s">
        <v>74</v>
      </c>
      <c r="D427" s="476" t="s">
        <v>605</v>
      </c>
      <c r="E427" s="476" t="s">
        <v>76</v>
      </c>
    </row>
    <row r="428" spans="1:5" x14ac:dyDescent="0.25">
      <c r="A428" s="475" t="s">
        <v>732</v>
      </c>
      <c r="B428" s="476" t="s">
        <v>104</v>
      </c>
      <c r="C428" s="476" t="s">
        <v>74</v>
      </c>
      <c r="D428" s="476" t="s">
        <v>425</v>
      </c>
      <c r="E428" s="476" t="s">
        <v>76</v>
      </c>
    </row>
    <row r="429" spans="1:5" x14ac:dyDescent="0.25">
      <c r="A429" s="475" t="s">
        <v>733</v>
      </c>
      <c r="B429" s="476" t="s">
        <v>104</v>
      </c>
      <c r="C429" s="476" t="s">
        <v>74</v>
      </c>
      <c r="D429" s="476" t="s">
        <v>463</v>
      </c>
      <c r="E429" s="476" t="s">
        <v>76</v>
      </c>
    </row>
    <row r="430" spans="1:5" x14ac:dyDescent="0.25">
      <c r="A430" s="475" t="s">
        <v>734</v>
      </c>
      <c r="B430" s="476" t="s">
        <v>701</v>
      </c>
      <c r="C430" s="476" t="s">
        <v>130</v>
      </c>
      <c r="D430" s="476" t="s">
        <v>60</v>
      </c>
      <c r="E430" s="476" t="s">
        <v>76</v>
      </c>
    </row>
    <row r="431" spans="1:5" x14ac:dyDescent="0.25">
      <c r="A431" s="475" t="s">
        <v>735</v>
      </c>
      <c r="B431" s="476" t="s">
        <v>701</v>
      </c>
      <c r="C431" s="476" t="s">
        <v>130</v>
      </c>
      <c r="D431" s="476" t="s">
        <v>61</v>
      </c>
      <c r="E431" s="476" t="s">
        <v>76</v>
      </c>
    </row>
    <row r="432" spans="1:5" x14ac:dyDescent="0.25">
      <c r="A432" s="475" t="s">
        <v>736</v>
      </c>
      <c r="B432" s="476" t="s">
        <v>701</v>
      </c>
      <c r="C432" s="476" t="s">
        <v>130</v>
      </c>
      <c r="D432" s="476" t="s">
        <v>62</v>
      </c>
      <c r="E432" s="476" t="s">
        <v>76</v>
      </c>
    </row>
    <row r="433" spans="1:5" x14ac:dyDescent="0.25">
      <c r="A433" s="475" t="s">
        <v>737</v>
      </c>
      <c r="B433" s="476" t="s">
        <v>701</v>
      </c>
      <c r="C433" s="476" t="s">
        <v>130</v>
      </c>
      <c r="D433" s="476" t="s">
        <v>66</v>
      </c>
      <c r="E433" s="476" t="s">
        <v>76</v>
      </c>
    </row>
    <row r="434" spans="1:5" x14ac:dyDescent="0.25">
      <c r="A434" s="475" t="s">
        <v>738</v>
      </c>
      <c r="B434" s="476" t="s">
        <v>244</v>
      </c>
      <c r="C434" s="476" t="s">
        <v>330</v>
      </c>
      <c r="D434" s="476" t="s">
        <v>739</v>
      </c>
      <c r="E434" s="476" t="s">
        <v>76</v>
      </c>
    </row>
    <row r="435" spans="1:5" x14ac:dyDescent="0.25">
      <c r="A435" s="475" t="s">
        <v>740</v>
      </c>
      <c r="B435" s="476" t="s">
        <v>67</v>
      </c>
      <c r="C435" s="476" t="s">
        <v>339</v>
      </c>
      <c r="D435" s="476" t="s">
        <v>337</v>
      </c>
      <c r="E435" s="476" t="s">
        <v>76</v>
      </c>
    </row>
    <row r="436" spans="1:5" x14ac:dyDescent="0.25">
      <c r="A436" s="475" t="s">
        <v>741</v>
      </c>
      <c r="B436" s="476" t="s">
        <v>93</v>
      </c>
      <c r="C436" s="476" t="s">
        <v>330</v>
      </c>
      <c r="D436" s="476" t="s">
        <v>58</v>
      </c>
      <c r="E436" s="476" t="s">
        <v>76</v>
      </c>
    </row>
    <row r="437" spans="1:5" x14ac:dyDescent="0.25">
      <c r="A437" s="475" t="s">
        <v>742</v>
      </c>
      <c r="B437" s="476" t="s">
        <v>93</v>
      </c>
      <c r="C437" s="476" t="s">
        <v>330</v>
      </c>
      <c r="D437" s="476" t="s">
        <v>56</v>
      </c>
      <c r="E437" s="476" t="s">
        <v>76</v>
      </c>
    </row>
    <row r="438" spans="1:5" x14ac:dyDescent="0.25">
      <c r="A438" s="475" t="s">
        <v>743</v>
      </c>
      <c r="B438" s="476" t="s">
        <v>93</v>
      </c>
      <c r="C438" s="476" t="s">
        <v>330</v>
      </c>
      <c r="D438" s="476" t="s">
        <v>57</v>
      </c>
      <c r="E438" s="476" t="s">
        <v>76</v>
      </c>
    </row>
    <row r="439" spans="1:5" x14ac:dyDescent="0.25">
      <c r="A439" s="475" t="s">
        <v>744</v>
      </c>
      <c r="B439" s="476" t="s">
        <v>126</v>
      </c>
      <c r="C439" s="476" t="s">
        <v>165</v>
      </c>
      <c r="D439" s="476" t="s">
        <v>745</v>
      </c>
      <c r="E439" s="476" t="s">
        <v>76</v>
      </c>
    </row>
    <row r="440" spans="1:5" x14ac:dyDescent="0.25">
      <c r="A440" s="475" t="s">
        <v>746</v>
      </c>
      <c r="B440" s="476" t="s">
        <v>126</v>
      </c>
      <c r="C440" s="476" t="s">
        <v>74</v>
      </c>
      <c r="D440" s="476" t="s">
        <v>747</v>
      </c>
      <c r="E440" s="476" t="s">
        <v>76</v>
      </c>
    </row>
    <row r="441" spans="1:5" x14ac:dyDescent="0.25">
      <c r="A441" s="475" t="s">
        <v>748</v>
      </c>
      <c r="B441" s="476" t="s">
        <v>701</v>
      </c>
      <c r="C441" s="476" t="s">
        <v>130</v>
      </c>
      <c r="D441" s="476" t="s">
        <v>60</v>
      </c>
      <c r="E441" s="476" t="s">
        <v>76</v>
      </c>
    </row>
    <row r="442" spans="1:5" x14ac:dyDescent="0.25">
      <c r="A442" s="475" t="s">
        <v>749</v>
      </c>
      <c r="B442" s="476" t="s">
        <v>701</v>
      </c>
      <c r="C442" s="476" t="s">
        <v>130</v>
      </c>
      <c r="D442" s="476" t="s">
        <v>61</v>
      </c>
      <c r="E442" s="476" t="s">
        <v>76</v>
      </c>
    </row>
    <row r="443" spans="1:5" x14ac:dyDescent="0.25">
      <c r="A443" s="475" t="s">
        <v>750</v>
      </c>
      <c r="B443" s="476" t="s">
        <v>93</v>
      </c>
      <c r="C443" s="476" t="s">
        <v>94</v>
      </c>
      <c r="D443" s="476" t="s">
        <v>58</v>
      </c>
      <c r="E443" s="476" t="s">
        <v>76</v>
      </c>
    </row>
    <row r="444" spans="1:5" x14ac:dyDescent="0.25">
      <c r="A444" s="475" t="s">
        <v>751</v>
      </c>
      <c r="B444" s="476" t="s">
        <v>93</v>
      </c>
      <c r="C444" s="476" t="s">
        <v>94</v>
      </c>
      <c r="D444" s="476" t="s">
        <v>56</v>
      </c>
      <c r="E444" s="476" t="s">
        <v>76</v>
      </c>
    </row>
    <row r="445" spans="1:5" x14ac:dyDescent="0.25">
      <c r="A445" s="475" t="s">
        <v>752</v>
      </c>
      <c r="B445" s="476" t="s">
        <v>93</v>
      </c>
      <c r="C445" s="476" t="s">
        <v>94</v>
      </c>
      <c r="D445" s="476" t="s">
        <v>57</v>
      </c>
      <c r="E445" s="476" t="s">
        <v>76</v>
      </c>
    </row>
    <row r="446" spans="1:5" x14ac:dyDescent="0.25">
      <c r="A446" s="475" t="s">
        <v>753</v>
      </c>
      <c r="B446" s="477" t="s">
        <v>101</v>
      </c>
      <c r="C446" s="476" t="s">
        <v>96</v>
      </c>
      <c r="D446" s="477" t="s">
        <v>754</v>
      </c>
      <c r="E446" s="476" t="s">
        <v>76</v>
      </c>
    </row>
    <row r="447" spans="1:5" x14ac:dyDescent="0.25">
      <c r="A447" s="475" t="s">
        <v>755</v>
      </c>
      <c r="B447" s="476" t="s">
        <v>93</v>
      </c>
      <c r="C447" s="476" t="s">
        <v>94</v>
      </c>
      <c r="D447" s="476" t="s">
        <v>58</v>
      </c>
      <c r="E447" s="476" t="s">
        <v>76</v>
      </c>
    </row>
    <row r="448" spans="1:5" x14ac:dyDescent="0.25">
      <c r="A448" s="475" t="s">
        <v>756</v>
      </c>
      <c r="B448" s="476" t="s">
        <v>93</v>
      </c>
      <c r="C448" s="476" t="s">
        <v>94</v>
      </c>
      <c r="D448" s="476" t="s">
        <v>56</v>
      </c>
      <c r="E448" s="476" t="s">
        <v>76</v>
      </c>
    </row>
    <row r="449" spans="1:5" x14ac:dyDescent="0.25">
      <c r="A449" s="475" t="s">
        <v>757</v>
      </c>
      <c r="B449" s="476" t="s">
        <v>93</v>
      </c>
      <c r="C449" s="476" t="s">
        <v>94</v>
      </c>
      <c r="D449" s="476" t="s">
        <v>57</v>
      </c>
      <c r="E449" s="476" t="s">
        <v>76</v>
      </c>
    </row>
    <row r="450" spans="1:5" x14ac:dyDescent="0.25">
      <c r="A450" s="475" t="s">
        <v>758</v>
      </c>
      <c r="B450" s="476" t="s">
        <v>244</v>
      </c>
      <c r="C450" s="476" t="s">
        <v>567</v>
      </c>
      <c r="D450" s="476" t="s">
        <v>413</v>
      </c>
      <c r="E450" s="476" t="s">
        <v>76</v>
      </c>
    </row>
    <row r="451" spans="1:5" x14ac:dyDescent="0.25">
      <c r="A451" s="475" t="s">
        <v>759</v>
      </c>
      <c r="B451" s="476" t="s">
        <v>87</v>
      </c>
      <c r="C451" s="476" t="s">
        <v>94</v>
      </c>
      <c r="D451" s="476" t="s">
        <v>627</v>
      </c>
      <c r="E451" s="476" t="s">
        <v>76</v>
      </c>
    </row>
    <row r="452" spans="1:5" x14ac:dyDescent="0.25">
      <c r="A452" s="475" t="s">
        <v>760</v>
      </c>
      <c r="B452" s="477" t="s">
        <v>101</v>
      </c>
      <c r="C452" s="477" t="s">
        <v>74</v>
      </c>
      <c r="D452" s="477" t="s">
        <v>761</v>
      </c>
      <c r="E452" s="476" t="s">
        <v>76</v>
      </c>
    </row>
    <row r="453" spans="1:5" x14ac:dyDescent="0.25">
      <c r="A453" s="475" t="s">
        <v>762</v>
      </c>
      <c r="B453" s="476" t="s">
        <v>126</v>
      </c>
      <c r="C453" s="476" t="s">
        <v>339</v>
      </c>
      <c r="D453" s="476"/>
      <c r="E453" s="476" t="s">
        <v>76</v>
      </c>
    </row>
    <row r="454" spans="1:5" x14ac:dyDescent="0.25">
      <c r="A454" s="475" t="s">
        <v>763</v>
      </c>
      <c r="B454" s="476" t="s">
        <v>93</v>
      </c>
      <c r="C454" s="476" t="s">
        <v>74</v>
      </c>
      <c r="D454" s="476" t="s">
        <v>58</v>
      </c>
      <c r="E454" s="476" t="s">
        <v>76</v>
      </c>
    </row>
    <row r="455" spans="1:5" x14ac:dyDescent="0.25">
      <c r="A455" s="475" t="s">
        <v>764</v>
      </c>
      <c r="B455" s="476" t="s">
        <v>93</v>
      </c>
      <c r="C455" s="476" t="s">
        <v>74</v>
      </c>
      <c r="D455" s="476" t="s">
        <v>56</v>
      </c>
      <c r="E455" s="476" t="s">
        <v>76</v>
      </c>
    </row>
    <row r="456" spans="1:5" x14ac:dyDescent="0.25">
      <c r="A456" s="475" t="s">
        <v>765</v>
      </c>
      <c r="B456" s="476" t="s">
        <v>93</v>
      </c>
      <c r="C456" s="476" t="s">
        <v>74</v>
      </c>
      <c r="D456" s="476" t="s">
        <v>57</v>
      </c>
      <c r="E456" s="476" t="s">
        <v>76</v>
      </c>
    </row>
    <row r="457" spans="1:5" x14ac:dyDescent="0.25">
      <c r="A457" s="475" t="s">
        <v>766</v>
      </c>
      <c r="B457" s="477" t="s">
        <v>101</v>
      </c>
      <c r="C457" s="477" t="s">
        <v>96</v>
      </c>
      <c r="D457" s="477" t="s">
        <v>767</v>
      </c>
      <c r="E457" s="476" t="s">
        <v>76</v>
      </c>
    </row>
    <row r="458" spans="1:5" x14ac:dyDescent="0.25">
      <c r="A458" s="475" t="s">
        <v>768</v>
      </c>
      <c r="B458" s="476" t="s">
        <v>87</v>
      </c>
      <c r="C458" s="477" t="s">
        <v>96</v>
      </c>
      <c r="D458" s="477" t="s">
        <v>769</v>
      </c>
      <c r="E458" s="476" t="s">
        <v>76</v>
      </c>
    </row>
    <row r="459" spans="1:5" x14ac:dyDescent="0.25">
      <c r="A459" s="475" t="s">
        <v>770</v>
      </c>
      <c r="B459" s="476" t="s">
        <v>244</v>
      </c>
      <c r="C459" s="476" t="s">
        <v>74</v>
      </c>
      <c r="D459" s="476" t="s">
        <v>245</v>
      </c>
      <c r="E459" s="476" t="s">
        <v>76</v>
      </c>
    </row>
    <row r="460" spans="1:5" x14ac:dyDescent="0.25">
      <c r="A460" s="475" t="s">
        <v>771</v>
      </c>
      <c r="B460" s="476" t="s">
        <v>67</v>
      </c>
      <c r="C460" s="476" t="s">
        <v>339</v>
      </c>
      <c r="D460" s="476" t="s">
        <v>306</v>
      </c>
      <c r="E460" s="476" t="s">
        <v>76</v>
      </c>
    </row>
    <row r="461" spans="1:5" x14ac:dyDescent="0.25">
      <c r="A461" s="475" t="s">
        <v>772</v>
      </c>
      <c r="B461" s="476" t="s">
        <v>67</v>
      </c>
      <c r="C461" s="476" t="s">
        <v>330</v>
      </c>
      <c r="D461" s="476" t="s">
        <v>306</v>
      </c>
      <c r="E461" s="476" t="s">
        <v>76</v>
      </c>
    </row>
    <row r="462" spans="1:5" x14ac:dyDescent="0.25">
      <c r="A462" s="475" t="s">
        <v>773</v>
      </c>
      <c r="B462" s="476" t="s">
        <v>67</v>
      </c>
      <c r="C462" s="476" t="s">
        <v>330</v>
      </c>
      <c r="D462" s="476" t="s">
        <v>368</v>
      </c>
      <c r="E462" s="476" t="s">
        <v>76</v>
      </c>
    </row>
    <row r="463" spans="1:5" x14ac:dyDescent="0.25">
      <c r="A463" s="475" t="s">
        <v>774</v>
      </c>
      <c r="B463" s="476" t="s">
        <v>93</v>
      </c>
      <c r="C463" s="476" t="s">
        <v>130</v>
      </c>
      <c r="D463" s="476" t="s">
        <v>59</v>
      </c>
      <c r="E463" s="476" t="s">
        <v>76</v>
      </c>
    </row>
    <row r="464" spans="1:5" x14ac:dyDescent="0.25">
      <c r="A464" s="475" t="s">
        <v>775</v>
      </c>
      <c r="B464" s="476" t="s">
        <v>93</v>
      </c>
      <c r="C464" s="476" t="s">
        <v>162</v>
      </c>
      <c r="D464" s="476" t="s">
        <v>58</v>
      </c>
      <c r="E464" s="476" t="s">
        <v>76</v>
      </c>
    </row>
    <row r="465" spans="1:5" x14ac:dyDescent="0.25">
      <c r="A465" s="475" t="s">
        <v>776</v>
      </c>
      <c r="B465" s="476" t="s">
        <v>93</v>
      </c>
      <c r="C465" s="476" t="s">
        <v>162</v>
      </c>
      <c r="D465" s="476" t="s">
        <v>56</v>
      </c>
      <c r="E465" s="476" t="s">
        <v>76</v>
      </c>
    </row>
    <row r="466" spans="1:5" x14ac:dyDescent="0.25">
      <c r="A466" s="475" t="s">
        <v>777</v>
      </c>
      <c r="B466" s="476" t="s">
        <v>93</v>
      </c>
      <c r="C466" s="476" t="s">
        <v>162</v>
      </c>
      <c r="D466" s="476" t="s">
        <v>57</v>
      </c>
      <c r="E466" s="476" t="s">
        <v>76</v>
      </c>
    </row>
    <row r="467" spans="1:5" x14ac:dyDescent="0.25">
      <c r="A467" s="475" t="s">
        <v>778</v>
      </c>
      <c r="B467" s="476" t="s">
        <v>93</v>
      </c>
      <c r="C467" s="476" t="s">
        <v>74</v>
      </c>
      <c r="D467" s="476" t="s">
        <v>58</v>
      </c>
      <c r="E467" s="476" t="s">
        <v>76</v>
      </c>
    </row>
    <row r="468" spans="1:5" x14ac:dyDescent="0.25">
      <c r="A468" s="475" t="s">
        <v>779</v>
      </c>
      <c r="B468" s="476" t="s">
        <v>93</v>
      </c>
      <c r="C468" s="476" t="s">
        <v>74</v>
      </c>
      <c r="D468" s="476" t="s">
        <v>56</v>
      </c>
      <c r="E468" s="476" t="s">
        <v>76</v>
      </c>
    </row>
    <row r="469" spans="1:5" x14ac:dyDescent="0.25">
      <c r="A469" s="475" t="s">
        <v>780</v>
      </c>
      <c r="B469" s="476" t="s">
        <v>93</v>
      </c>
      <c r="C469" s="476" t="s">
        <v>74</v>
      </c>
      <c r="D469" s="476" t="s">
        <v>57</v>
      </c>
      <c r="E469" s="476" t="s">
        <v>76</v>
      </c>
    </row>
    <row r="470" spans="1:5" x14ac:dyDescent="0.25">
      <c r="A470" s="475" t="s">
        <v>781</v>
      </c>
      <c r="B470" s="476" t="s">
        <v>126</v>
      </c>
      <c r="C470" s="476" t="s">
        <v>513</v>
      </c>
      <c r="D470" s="476" t="s">
        <v>581</v>
      </c>
      <c r="E470" s="476" t="s">
        <v>76</v>
      </c>
    </row>
    <row r="471" spans="1:5" x14ac:dyDescent="0.25">
      <c r="A471" s="475" t="s">
        <v>782</v>
      </c>
      <c r="B471" s="476" t="s">
        <v>327</v>
      </c>
      <c r="C471" s="476" t="s">
        <v>130</v>
      </c>
      <c r="D471" s="476" t="s">
        <v>783</v>
      </c>
      <c r="E471" s="476" t="s">
        <v>76</v>
      </c>
    </row>
    <row r="472" spans="1:5" x14ac:dyDescent="0.25">
      <c r="A472" s="475" t="s">
        <v>784</v>
      </c>
      <c r="B472" s="476" t="s">
        <v>701</v>
      </c>
      <c r="C472" s="476" t="s">
        <v>130</v>
      </c>
      <c r="D472" s="476" t="s">
        <v>785</v>
      </c>
      <c r="E472" s="476" t="s">
        <v>76</v>
      </c>
    </row>
    <row r="473" spans="1:5" x14ac:dyDescent="0.25">
      <c r="A473" s="475" t="s">
        <v>786</v>
      </c>
      <c r="B473" s="476" t="s">
        <v>87</v>
      </c>
      <c r="C473" s="476" t="s">
        <v>94</v>
      </c>
      <c r="D473" s="476" t="s">
        <v>787</v>
      </c>
      <c r="E473" s="476" t="s">
        <v>76</v>
      </c>
    </row>
    <row r="474" spans="1:5" x14ac:dyDescent="0.25">
      <c r="A474" s="475" t="s">
        <v>788</v>
      </c>
      <c r="B474" s="476" t="s">
        <v>104</v>
      </c>
      <c r="C474" s="476" t="s">
        <v>113</v>
      </c>
      <c r="D474" s="476" t="s">
        <v>463</v>
      </c>
      <c r="E474" s="476" t="s">
        <v>76</v>
      </c>
    </row>
    <row r="475" spans="1:5" x14ac:dyDescent="0.25">
      <c r="A475" s="475" t="s">
        <v>789</v>
      </c>
      <c r="B475" s="476" t="s">
        <v>87</v>
      </c>
      <c r="C475" s="476" t="s">
        <v>94</v>
      </c>
      <c r="D475" s="476" t="s">
        <v>790</v>
      </c>
      <c r="E475" s="476" t="s">
        <v>76</v>
      </c>
    </row>
    <row r="476" spans="1:5" x14ac:dyDescent="0.25">
      <c r="A476" s="475" t="s">
        <v>791</v>
      </c>
      <c r="B476" s="476" t="s">
        <v>101</v>
      </c>
      <c r="C476" s="477" t="s">
        <v>96</v>
      </c>
      <c r="D476" s="477" t="s">
        <v>792</v>
      </c>
      <c r="E476" s="476" t="s">
        <v>76</v>
      </c>
    </row>
    <row r="477" spans="1:5" x14ac:dyDescent="0.25">
      <c r="A477" s="475" t="s">
        <v>793</v>
      </c>
      <c r="B477" s="476" t="s">
        <v>104</v>
      </c>
      <c r="C477" s="476" t="s">
        <v>94</v>
      </c>
      <c r="D477" s="476" t="s">
        <v>794</v>
      </c>
      <c r="E477" s="476" t="s">
        <v>76</v>
      </c>
    </row>
    <row r="478" spans="1:5" x14ac:dyDescent="0.25">
      <c r="A478" s="475" t="s">
        <v>795</v>
      </c>
      <c r="B478" s="476" t="s">
        <v>104</v>
      </c>
      <c r="C478" s="476" t="s">
        <v>94</v>
      </c>
      <c r="D478" s="476" t="s">
        <v>796</v>
      </c>
      <c r="E478" s="476" t="s">
        <v>76</v>
      </c>
    </row>
    <row r="479" spans="1:5" x14ac:dyDescent="0.25">
      <c r="A479" s="475" t="s">
        <v>797</v>
      </c>
      <c r="B479" s="476" t="s">
        <v>104</v>
      </c>
      <c r="C479" s="476" t="s">
        <v>94</v>
      </c>
      <c r="D479" s="476" t="s">
        <v>798</v>
      </c>
      <c r="E479" s="476" t="s">
        <v>76</v>
      </c>
    </row>
    <row r="480" spans="1:5" x14ac:dyDescent="0.25">
      <c r="A480" s="475" t="s">
        <v>799</v>
      </c>
      <c r="B480" s="476" t="s">
        <v>104</v>
      </c>
      <c r="C480" s="476" t="s">
        <v>94</v>
      </c>
      <c r="D480" s="476" t="s">
        <v>800</v>
      </c>
      <c r="E480" s="476" t="s">
        <v>76</v>
      </c>
    </row>
    <row r="481" spans="1:5" x14ac:dyDescent="0.25">
      <c r="A481" s="475" t="s">
        <v>801</v>
      </c>
      <c r="B481" s="476" t="s">
        <v>701</v>
      </c>
      <c r="C481" s="476" t="s">
        <v>802</v>
      </c>
      <c r="D481" s="476" t="s">
        <v>61</v>
      </c>
      <c r="E481" s="476" t="s">
        <v>76</v>
      </c>
    </row>
    <row r="482" spans="1:5" x14ac:dyDescent="0.25">
      <c r="A482" s="475" t="s">
        <v>803</v>
      </c>
      <c r="B482" s="476" t="s">
        <v>104</v>
      </c>
      <c r="C482" s="476" t="s">
        <v>330</v>
      </c>
      <c r="D482" s="476" t="s">
        <v>794</v>
      </c>
      <c r="E482" s="476" t="s">
        <v>76</v>
      </c>
    </row>
    <row r="483" spans="1:5" x14ac:dyDescent="0.25">
      <c r="A483" s="475" t="s">
        <v>804</v>
      </c>
      <c r="B483" s="476" t="s">
        <v>104</v>
      </c>
      <c r="C483" s="476" t="s">
        <v>330</v>
      </c>
      <c r="D483" s="476" t="s">
        <v>796</v>
      </c>
      <c r="E483" s="476" t="s">
        <v>76</v>
      </c>
    </row>
    <row r="484" spans="1:5" x14ac:dyDescent="0.25">
      <c r="A484" s="475" t="s">
        <v>805</v>
      </c>
      <c r="B484" s="476" t="s">
        <v>104</v>
      </c>
      <c r="C484" s="476" t="s">
        <v>330</v>
      </c>
      <c r="D484" s="476" t="s">
        <v>798</v>
      </c>
      <c r="E484" s="476" t="s">
        <v>76</v>
      </c>
    </row>
    <row r="485" spans="1:5" x14ac:dyDescent="0.25">
      <c r="A485" s="475" t="s">
        <v>806</v>
      </c>
      <c r="B485" s="476" t="s">
        <v>201</v>
      </c>
      <c r="C485" s="476" t="s">
        <v>330</v>
      </c>
      <c r="D485" s="476" t="s">
        <v>807</v>
      </c>
      <c r="E485" s="476" t="s">
        <v>76</v>
      </c>
    </row>
    <row r="486" spans="1:5" x14ac:dyDescent="0.25">
      <c r="A486" s="475" t="s">
        <v>808</v>
      </c>
      <c r="B486" s="476" t="s">
        <v>201</v>
      </c>
      <c r="C486" s="476" t="s">
        <v>330</v>
      </c>
      <c r="D486" s="476" t="s">
        <v>761</v>
      </c>
      <c r="E486" s="476" t="s">
        <v>76</v>
      </c>
    </row>
    <row r="487" spans="1:5" x14ac:dyDescent="0.25">
      <c r="A487" s="475" t="s">
        <v>809</v>
      </c>
      <c r="B487" s="476" t="s">
        <v>701</v>
      </c>
      <c r="C487" s="476" t="s">
        <v>802</v>
      </c>
      <c r="D487" s="476" t="s">
        <v>60</v>
      </c>
      <c r="E487" s="476" t="s">
        <v>76</v>
      </c>
    </row>
    <row r="488" spans="1:5" x14ac:dyDescent="0.25">
      <c r="A488" s="475" t="s">
        <v>810</v>
      </c>
      <c r="B488" s="476" t="s">
        <v>701</v>
      </c>
      <c r="C488" s="476" t="s">
        <v>802</v>
      </c>
      <c r="D488" s="476" t="s">
        <v>62</v>
      </c>
      <c r="E488" s="476" t="s">
        <v>76</v>
      </c>
    </row>
    <row r="489" spans="1:5" x14ac:dyDescent="0.25">
      <c r="A489" s="475" t="s">
        <v>811</v>
      </c>
      <c r="B489" s="476" t="s">
        <v>87</v>
      </c>
      <c r="C489" s="476" t="s">
        <v>94</v>
      </c>
      <c r="D489" s="477" t="s">
        <v>812</v>
      </c>
      <c r="E489" s="476" t="s">
        <v>76</v>
      </c>
    </row>
    <row r="490" spans="1:5" x14ac:dyDescent="0.25">
      <c r="A490" s="475" t="s">
        <v>813</v>
      </c>
      <c r="B490" s="476" t="s">
        <v>126</v>
      </c>
      <c r="C490" s="476" t="s">
        <v>165</v>
      </c>
      <c r="D490" s="476" t="s">
        <v>814</v>
      </c>
      <c r="E490" s="476" t="s">
        <v>76</v>
      </c>
    </row>
    <row r="491" spans="1:5" x14ac:dyDescent="0.25">
      <c r="A491" s="475" t="s">
        <v>815</v>
      </c>
      <c r="B491" s="476" t="s">
        <v>126</v>
      </c>
      <c r="C491" s="476" t="s">
        <v>165</v>
      </c>
      <c r="D491" s="476" t="s">
        <v>816</v>
      </c>
      <c r="E491" s="476" t="s">
        <v>76</v>
      </c>
    </row>
    <row r="492" spans="1:5" x14ac:dyDescent="0.25">
      <c r="A492" s="475" t="s">
        <v>817</v>
      </c>
      <c r="B492" s="476" t="s">
        <v>67</v>
      </c>
      <c r="C492" s="476" t="s">
        <v>818</v>
      </c>
      <c r="D492" s="476" t="s">
        <v>335</v>
      </c>
      <c r="E492" s="476" t="s">
        <v>76</v>
      </c>
    </row>
    <row r="493" spans="1:5" x14ac:dyDescent="0.25">
      <c r="A493" s="475" t="s">
        <v>819</v>
      </c>
      <c r="B493" s="476" t="s">
        <v>67</v>
      </c>
      <c r="C493" s="476" t="s">
        <v>818</v>
      </c>
      <c r="D493" s="476" t="s">
        <v>333</v>
      </c>
      <c r="E493" s="476" t="s">
        <v>76</v>
      </c>
    </row>
    <row r="494" spans="1:5" x14ac:dyDescent="0.25">
      <c r="A494" s="475" t="s">
        <v>820</v>
      </c>
      <c r="B494" s="476" t="s">
        <v>87</v>
      </c>
      <c r="C494" s="476" t="s">
        <v>94</v>
      </c>
      <c r="D494" s="476" t="s">
        <v>627</v>
      </c>
      <c r="E494" s="476" t="s">
        <v>76</v>
      </c>
    </row>
    <row r="495" spans="1:5" x14ac:dyDescent="0.25">
      <c r="A495" s="475" t="s">
        <v>821</v>
      </c>
      <c r="B495" s="476" t="s">
        <v>126</v>
      </c>
      <c r="C495" s="476" t="s">
        <v>165</v>
      </c>
      <c r="D495" s="476" t="s">
        <v>822</v>
      </c>
      <c r="E495" s="476" t="s">
        <v>76</v>
      </c>
    </row>
    <row r="496" spans="1:5" x14ac:dyDescent="0.25">
      <c r="A496" s="475" t="s">
        <v>823</v>
      </c>
      <c r="B496" s="476" t="s">
        <v>126</v>
      </c>
      <c r="C496" s="476" t="s">
        <v>824</v>
      </c>
      <c r="D496" s="476" t="s">
        <v>825</v>
      </c>
      <c r="E496" s="476" t="s">
        <v>76</v>
      </c>
    </row>
    <row r="497" spans="1:5" x14ac:dyDescent="0.25">
      <c r="A497" s="475" t="s">
        <v>826</v>
      </c>
      <c r="B497" s="476" t="s">
        <v>87</v>
      </c>
      <c r="C497" s="476" t="s">
        <v>74</v>
      </c>
      <c r="D497" s="477" t="s">
        <v>625</v>
      </c>
      <c r="E497" s="476" t="s">
        <v>76</v>
      </c>
    </row>
    <row r="498" spans="1:5" x14ac:dyDescent="0.25">
      <c r="A498" s="475" t="s">
        <v>827</v>
      </c>
      <c r="B498" s="476" t="s">
        <v>90</v>
      </c>
      <c r="C498" s="476" t="s">
        <v>74</v>
      </c>
      <c r="D498" s="476" t="s">
        <v>798</v>
      </c>
      <c r="E498" s="476" t="s">
        <v>76</v>
      </c>
    </row>
    <row r="499" spans="1:5" x14ac:dyDescent="0.25">
      <c r="A499" s="475" t="s">
        <v>828</v>
      </c>
      <c r="B499" s="476" t="s">
        <v>87</v>
      </c>
      <c r="C499" s="476" t="s">
        <v>94</v>
      </c>
      <c r="D499" s="476" t="s">
        <v>829</v>
      </c>
      <c r="E499" s="476" t="s">
        <v>76</v>
      </c>
    </row>
    <row r="500" spans="1:5" x14ac:dyDescent="0.25">
      <c r="A500" s="475" t="s">
        <v>830</v>
      </c>
      <c r="B500" s="476" t="s">
        <v>67</v>
      </c>
      <c r="C500" s="476" t="s">
        <v>127</v>
      </c>
      <c r="D500" s="476" t="s">
        <v>306</v>
      </c>
      <c r="E500" s="476" t="s">
        <v>76</v>
      </c>
    </row>
    <row r="501" spans="1:5" x14ac:dyDescent="0.25">
      <c r="A501" s="475" t="s">
        <v>831</v>
      </c>
      <c r="B501" s="476" t="s">
        <v>93</v>
      </c>
      <c r="C501" s="476" t="s">
        <v>130</v>
      </c>
      <c r="D501" s="476" t="s">
        <v>59</v>
      </c>
      <c r="E501" s="476" t="s">
        <v>76</v>
      </c>
    </row>
    <row r="502" spans="1:5" x14ac:dyDescent="0.25">
      <c r="A502" s="475" t="s">
        <v>832</v>
      </c>
      <c r="B502" s="476" t="s">
        <v>93</v>
      </c>
      <c r="C502" s="476" t="s">
        <v>567</v>
      </c>
      <c r="D502" s="476" t="s">
        <v>58</v>
      </c>
      <c r="E502" s="476" t="s">
        <v>76</v>
      </c>
    </row>
    <row r="503" spans="1:5" x14ac:dyDescent="0.25">
      <c r="A503" s="475" t="s">
        <v>833</v>
      </c>
      <c r="B503" s="476" t="s">
        <v>93</v>
      </c>
      <c r="C503" s="476" t="s">
        <v>567</v>
      </c>
      <c r="D503" s="476" t="s">
        <v>56</v>
      </c>
      <c r="E503" s="476" t="s">
        <v>76</v>
      </c>
    </row>
    <row r="504" spans="1:5" x14ac:dyDescent="0.25">
      <c r="A504" s="475" t="s">
        <v>834</v>
      </c>
      <c r="B504" s="476" t="s">
        <v>93</v>
      </c>
      <c r="C504" s="476" t="s">
        <v>567</v>
      </c>
      <c r="D504" s="476" t="s">
        <v>57</v>
      </c>
      <c r="E504" s="476" t="s">
        <v>76</v>
      </c>
    </row>
    <row r="505" spans="1:5" x14ac:dyDescent="0.25">
      <c r="A505" s="475" t="s">
        <v>835</v>
      </c>
      <c r="B505" s="476" t="s">
        <v>93</v>
      </c>
      <c r="C505" s="476" t="s">
        <v>74</v>
      </c>
      <c r="D505" s="476" t="s">
        <v>59</v>
      </c>
      <c r="E505" s="476" t="s">
        <v>76</v>
      </c>
    </row>
    <row r="506" spans="1:5" x14ac:dyDescent="0.25">
      <c r="A506" s="475" t="s">
        <v>836</v>
      </c>
      <c r="B506" s="476" t="s">
        <v>67</v>
      </c>
      <c r="C506" s="476" t="s">
        <v>94</v>
      </c>
      <c r="D506" s="476" t="s">
        <v>333</v>
      </c>
      <c r="E506" s="476" t="s">
        <v>76</v>
      </c>
    </row>
    <row r="507" spans="1:5" x14ac:dyDescent="0.25">
      <c r="A507" s="475" t="s">
        <v>837</v>
      </c>
      <c r="B507" s="476" t="s">
        <v>67</v>
      </c>
      <c r="C507" s="476" t="s">
        <v>127</v>
      </c>
      <c r="D507" s="476" t="s">
        <v>333</v>
      </c>
      <c r="E507" s="476" t="s">
        <v>76</v>
      </c>
    </row>
    <row r="508" spans="1:5" x14ac:dyDescent="0.25">
      <c r="A508" s="475" t="s">
        <v>838</v>
      </c>
      <c r="B508" s="476" t="s">
        <v>104</v>
      </c>
      <c r="C508" s="476" t="s">
        <v>839</v>
      </c>
      <c r="D508" s="476" t="s">
        <v>465</v>
      </c>
      <c r="E508" s="476" t="s">
        <v>76</v>
      </c>
    </row>
    <row r="509" spans="1:5" x14ac:dyDescent="0.25">
      <c r="A509" s="475" t="s">
        <v>840</v>
      </c>
      <c r="B509" s="476" t="s">
        <v>104</v>
      </c>
      <c r="C509" s="476" t="s">
        <v>839</v>
      </c>
      <c r="D509" s="476" t="s">
        <v>431</v>
      </c>
      <c r="E509" s="476" t="s">
        <v>76</v>
      </c>
    </row>
    <row r="510" spans="1:5" x14ac:dyDescent="0.25">
      <c r="A510" s="475" t="s">
        <v>841</v>
      </c>
      <c r="B510" s="476" t="s">
        <v>90</v>
      </c>
      <c r="C510" s="476" t="s">
        <v>94</v>
      </c>
      <c r="D510" s="476" t="s">
        <v>842</v>
      </c>
      <c r="E510" s="476" t="s">
        <v>76</v>
      </c>
    </row>
    <row r="511" spans="1:5" x14ac:dyDescent="0.25">
      <c r="A511" s="475" t="s">
        <v>843</v>
      </c>
      <c r="B511" s="476" t="s">
        <v>244</v>
      </c>
      <c r="C511" s="476" t="s">
        <v>113</v>
      </c>
      <c r="D511" s="476" t="s">
        <v>413</v>
      </c>
      <c r="E511" s="476" t="s">
        <v>76</v>
      </c>
    </row>
    <row r="512" spans="1:5" x14ac:dyDescent="0.25">
      <c r="A512" s="475" t="s">
        <v>844</v>
      </c>
      <c r="B512" s="476" t="s">
        <v>67</v>
      </c>
      <c r="C512" s="476" t="s">
        <v>127</v>
      </c>
      <c r="D512" s="476" t="s">
        <v>337</v>
      </c>
      <c r="E512" s="476" t="s">
        <v>76</v>
      </c>
    </row>
    <row r="513" spans="1:5" x14ac:dyDescent="0.25">
      <c r="A513" s="475" t="s">
        <v>845</v>
      </c>
      <c r="B513" s="476" t="s">
        <v>67</v>
      </c>
      <c r="C513" s="476" t="s">
        <v>127</v>
      </c>
      <c r="D513" s="476" t="s">
        <v>335</v>
      </c>
      <c r="E513" s="476" t="s">
        <v>76</v>
      </c>
    </row>
    <row r="514" spans="1:5" x14ac:dyDescent="0.25">
      <c r="A514" s="475" t="s">
        <v>846</v>
      </c>
      <c r="B514" s="476" t="s">
        <v>701</v>
      </c>
      <c r="C514" s="476" t="s">
        <v>130</v>
      </c>
      <c r="D514" s="476" t="s">
        <v>847</v>
      </c>
      <c r="E514" s="476" t="s">
        <v>76</v>
      </c>
    </row>
    <row r="515" spans="1:5" x14ac:dyDescent="0.25">
      <c r="A515" s="475" t="s">
        <v>848</v>
      </c>
      <c r="B515" s="476" t="s">
        <v>93</v>
      </c>
      <c r="C515" s="476" t="s">
        <v>113</v>
      </c>
      <c r="D515" s="476" t="s">
        <v>58</v>
      </c>
      <c r="E515" s="476" t="s">
        <v>76</v>
      </c>
    </row>
    <row r="516" spans="1:5" x14ac:dyDescent="0.25">
      <c r="A516" s="475" t="s">
        <v>849</v>
      </c>
      <c r="B516" s="476" t="s">
        <v>93</v>
      </c>
      <c r="C516" s="476" t="s">
        <v>113</v>
      </c>
      <c r="D516" s="476" t="s">
        <v>56</v>
      </c>
      <c r="E516" s="476" t="s">
        <v>76</v>
      </c>
    </row>
    <row r="517" spans="1:5" x14ac:dyDescent="0.25">
      <c r="A517" s="475" t="s">
        <v>850</v>
      </c>
      <c r="B517" s="476" t="s">
        <v>93</v>
      </c>
      <c r="C517" s="476" t="s">
        <v>113</v>
      </c>
      <c r="D517" s="476" t="s">
        <v>57</v>
      </c>
      <c r="E517" s="476" t="s">
        <v>76</v>
      </c>
    </row>
    <row r="518" spans="1:5" x14ac:dyDescent="0.25">
      <c r="A518" s="475" t="s">
        <v>851</v>
      </c>
      <c r="B518" s="476" t="s">
        <v>244</v>
      </c>
      <c r="C518" s="476" t="s">
        <v>74</v>
      </c>
      <c r="D518" s="476" t="s">
        <v>852</v>
      </c>
      <c r="E518" s="476" t="s">
        <v>76</v>
      </c>
    </row>
    <row r="519" spans="1:5" x14ac:dyDescent="0.25">
      <c r="A519" s="475" t="s">
        <v>853</v>
      </c>
      <c r="B519" s="476" t="s">
        <v>701</v>
      </c>
      <c r="C519" s="476" t="s">
        <v>802</v>
      </c>
      <c r="D519" s="476" t="s">
        <v>61</v>
      </c>
      <c r="E519" s="476" t="s">
        <v>76</v>
      </c>
    </row>
    <row r="520" spans="1:5" x14ac:dyDescent="0.25">
      <c r="A520" s="475" t="s">
        <v>854</v>
      </c>
      <c r="B520" s="476" t="s">
        <v>104</v>
      </c>
      <c r="C520" s="476" t="s">
        <v>113</v>
      </c>
      <c r="D520" s="476" t="s">
        <v>431</v>
      </c>
      <c r="E520" s="476" t="s">
        <v>76</v>
      </c>
    </row>
    <row r="521" spans="1:5" x14ac:dyDescent="0.25">
      <c r="A521" s="475" t="s">
        <v>855</v>
      </c>
      <c r="B521" s="476" t="s">
        <v>701</v>
      </c>
      <c r="C521" s="476" t="s">
        <v>802</v>
      </c>
      <c r="D521" s="476" t="s">
        <v>856</v>
      </c>
      <c r="E521" s="476" t="s">
        <v>76</v>
      </c>
    </row>
    <row r="522" spans="1:5" x14ac:dyDescent="0.25">
      <c r="A522" s="475" t="s">
        <v>857</v>
      </c>
      <c r="B522" s="476" t="s">
        <v>701</v>
      </c>
      <c r="C522" s="476" t="s">
        <v>130</v>
      </c>
      <c r="D522" s="476" t="s">
        <v>63</v>
      </c>
      <c r="E522" s="476" t="s">
        <v>76</v>
      </c>
    </row>
    <row r="523" spans="1:5" x14ac:dyDescent="0.25">
      <c r="A523" s="475" t="s">
        <v>858</v>
      </c>
      <c r="B523" s="476" t="s">
        <v>701</v>
      </c>
      <c r="C523" s="476" t="s">
        <v>130</v>
      </c>
      <c r="D523" s="476" t="s">
        <v>859</v>
      </c>
      <c r="E523" s="476" t="s">
        <v>76</v>
      </c>
    </row>
    <row r="524" spans="1:5" x14ac:dyDescent="0.25">
      <c r="A524" s="475" t="s">
        <v>860</v>
      </c>
      <c r="B524" s="476" t="s">
        <v>67</v>
      </c>
      <c r="C524" s="476" t="s">
        <v>818</v>
      </c>
      <c r="D524" s="476" t="s">
        <v>337</v>
      </c>
      <c r="E524" s="476" t="s">
        <v>76</v>
      </c>
    </row>
    <row r="525" spans="1:5" x14ac:dyDescent="0.25">
      <c r="A525" s="475" t="s">
        <v>861</v>
      </c>
      <c r="B525" s="476" t="s">
        <v>701</v>
      </c>
      <c r="C525" s="476" t="s">
        <v>802</v>
      </c>
      <c r="D525" s="476" t="s">
        <v>60</v>
      </c>
      <c r="E525" s="476" t="s">
        <v>76</v>
      </c>
    </row>
    <row r="526" spans="1:5" x14ac:dyDescent="0.25">
      <c r="A526" s="475" t="s">
        <v>862</v>
      </c>
      <c r="B526" s="476" t="s">
        <v>701</v>
      </c>
      <c r="C526" s="476" t="s">
        <v>802</v>
      </c>
      <c r="D526" s="476" t="s">
        <v>62</v>
      </c>
      <c r="E526" s="476" t="s">
        <v>76</v>
      </c>
    </row>
    <row r="527" spans="1:5" x14ac:dyDescent="0.25">
      <c r="A527" s="475" t="s">
        <v>863</v>
      </c>
      <c r="B527" s="476" t="s">
        <v>67</v>
      </c>
      <c r="C527" s="476" t="s">
        <v>127</v>
      </c>
      <c r="D527" s="476" t="s">
        <v>333</v>
      </c>
      <c r="E527" s="476" t="s">
        <v>76</v>
      </c>
    </row>
    <row r="528" spans="1:5" x14ac:dyDescent="0.25">
      <c r="A528" s="475" t="s">
        <v>864</v>
      </c>
      <c r="B528" s="476" t="s">
        <v>67</v>
      </c>
      <c r="C528" s="476" t="s">
        <v>127</v>
      </c>
      <c r="D528" s="476" t="s">
        <v>337</v>
      </c>
      <c r="E528" s="476" t="s">
        <v>76</v>
      </c>
    </row>
    <row r="529" spans="1:5" x14ac:dyDescent="0.25">
      <c r="A529" s="475" t="s">
        <v>865</v>
      </c>
      <c r="B529" s="476" t="s">
        <v>67</v>
      </c>
      <c r="C529" s="476" t="s">
        <v>127</v>
      </c>
      <c r="D529" s="476" t="s">
        <v>335</v>
      </c>
      <c r="E529" s="476" t="s">
        <v>76</v>
      </c>
    </row>
    <row r="530" spans="1:5" x14ac:dyDescent="0.25">
      <c r="A530" s="475" t="s">
        <v>866</v>
      </c>
      <c r="B530" s="476" t="s">
        <v>67</v>
      </c>
      <c r="C530" s="476" t="s">
        <v>818</v>
      </c>
      <c r="D530" s="476" t="s">
        <v>433</v>
      </c>
      <c r="E530" s="476" t="s">
        <v>76</v>
      </c>
    </row>
    <row r="531" spans="1:5" x14ac:dyDescent="0.25">
      <c r="A531" s="475" t="s">
        <v>867</v>
      </c>
      <c r="B531" s="476" t="s">
        <v>90</v>
      </c>
      <c r="C531" s="476" t="s">
        <v>130</v>
      </c>
      <c r="D531" s="476" t="s">
        <v>868</v>
      </c>
      <c r="E531" s="476" t="s">
        <v>76</v>
      </c>
    </row>
    <row r="532" spans="1:5" x14ac:dyDescent="0.25">
      <c r="A532" s="475" t="s">
        <v>869</v>
      </c>
      <c r="B532" s="476" t="s">
        <v>67</v>
      </c>
      <c r="C532" s="476" t="s">
        <v>567</v>
      </c>
      <c r="D532" s="476" t="s">
        <v>433</v>
      </c>
      <c r="E532" s="476" t="s">
        <v>76</v>
      </c>
    </row>
    <row r="533" spans="1:5" x14ac:dyDescent="0.25">
      <c r="A533" s="475" t="s">
        <v>870</v>
      </c>
      <c r="B533" s="476" t="s">
        <v>93</v>
      </c>
      <c r="C533" s="476" t="s">
        <v>74</v>
      </c>
      <c r="D533" s="476" t="s">
        <v>54</v>
      </c>
      <c r="E533" s="476" t="s">
        <v>76</v>
      </c>
    </row>
    <row r="534" spans="1:5" x14ac:dyDescent="0.25">
      <c r="A534" s="475" t="s">
        <v>871</v>
      </c>
      <c r="B534" s="476" t="s">
        <v>90</v>
      </c>
      <c r="C534" s="476" t="s">
        <v>130</v>
      </c>
      <c r="D534" s="476" t="s">
        <v>842</v>
      </c>
      <c r="E534" s="476" t="s">
        <v>76</v>
      </c>
    </row>
    <row r="535" spans="1:5" x14ac:dyDescent="0.25">
      <c r="A535" s="475" t="s">
        <v>872</v>
      </c>
      <c r="B535" s="476" t="s">
        <v>90</v>
      </c>
      <c r="C535" s="476" t="s">
        <v>130</v>
      </c>
      <c r="D535" s="476" t="s">
        <v>696</v>
      </c>
      <c r="E535" s="476" t="s">
        <v>76</v>
      </c>
    </row>
    <row r="536" spans="1:5" x14ac:dyDescent="0.25">
      <c r="A536" s="475" t="s">
        <v>873</v>
      </c>
      <c r="B536" s="476" t="s">
        <v>90</v>
      </c>
      <c r="C536" s="476" t="s">
        <v>130</v>
      </c>
      <c r="D536" s="476" t="s">
        <v>874</v>
      </c>
      <c r="E536" s="476" t="s">
        <v>76</v>
      </c>
    </row>
    <row r="537" spans="1:5" x14ac:dyDescent="0.25">
      <c r="A537" s="475" t="s">
        <v>875</v>
      </c>
      <c r="B537" s="476" t="s">
        <v>67</v>
      </c>
      <c r="C537" s="476" t="s">
        <v>74</v>
      </c>
      <c r="D537" s="476" t="s">
        <v>306</v>
      </c>
      <c r="E537" s="476" t="s">
        <v>76</v>
      </c>
    </row>
    <row r="538" spans="1:5" x14ac:dyDescent="0.25">
      <c r="A538" s="475" t="s">
        <v>876</v>
      </c>
      <c r="B538" s="476" t="s">
        <v>126</v>
      </c>
      <c r="C538" s="476" t="s">
        <v>165</v>
      </c>
      <c r="D538" s="476" t="s">
        <v>877</v>
      </c>
      <c r="E538" s="476" t="s">
        <v>76</v>
      </c>
    </row>
    <row r="539" spans="1:5" x14ac:dyDescent="0.25">
      <c r="A539" s="475" t="s">
        <v>878</v>
      </c>
      <c r="B539" s="476" t="s">
        <v>216</v>
      </c>
      <c r="C539" s="476" t="s">
        <v>130</v>
      </c>
      <c r="D539" s="476" t="s">
        <v>879</v>
      </c>
      <c r="E539" s="476" t="s">
        <v>76</v>
      </c>
    </row>
    <row r="540" spans="1:5" x14ac:dyDescent="0.25">
      <c r="A540" s="475" t="s">
        <v>880</v>
      </c>
      <c r="B540" s="476" t="s">
        <v>216</v>
      </c>
      <c r="C540" s="476" t="s">
        <v>130</v>
      </c>
      <c r="D540" s="476" t="s">
        <v>881</v>
      </c>
      <c r="E540" s="476" t="s">
        <v>76</v>
      </c>
    </row>
    <row r="541" spans="1:5" x14ac:dyDescent="0.25">
      <c r="A541" s="475" t="s">
        <v>882</v>
      </c>
      <c r="B541" s="476" t="s">
        <v>216</v>
      </c>
      <c r="C541" s="476" t="s">
        <v>130</v>
      </c>
      <c r="D541" s="476" t="s">
        <v>883</v>
      </c>
      <c r="E541" s="476" t="s">
        <v>76</v>
      </c>
    </row>
    <row r="542" spans="1:5" x14ac:dyDescent="0.25">
      <c r="A542" s="475" t="s">
        <v>884</v>
      </c>
      <c r="B542" s="476" t="s">
        <v>101</v>
      </c>
      <c r="C542" s="476" t="s">
        <v>94</v>
      </c>
      <c r="D542" s="476" t="s">
        <v>102</v>
      </c>
      <c r="E542" s="476" t="s">
        <v>76</v>
      </c>
    </row>
    <row r="543" spans="1:5" x14ac:dyDescent="0.25">
      <c r="A543" s="475" t="s">
        <v>885</v>
      </c>
      <c r="B543" s="476" t="s">
        <v>101</v>
      </c>
      <c r="C543" s="476" t="s">
        <v>94</v>
      </c>
      <c r="D543" s="476" t="s">
        <v>886</v>
      </c>
      <c r="E543" s="476" t="s">
        <v>76</v>
      </c>
    </row>
    <row r="544" spans="1:5" x14ac:dyDescent="0.25">
      <c r="A544" s="475" t="s">
        <v>887</v>
      </c>
      <c r="B544" s="476" t="s">
        <v>87</v>
      </c>
      <c r="C544" s="477" t="s">
        <v>96</v>
      </c>
      <c r="D544" s="476" t="s">
        <v>888</v>
      </c>
      <c r="E544" s="476" t="s">
        <v>76</v>
      </c>
    </row>
    <row r="545" spans="1:5" x14ac:dyDescent="0.25">
      <c r="A545" s="475" t="s">
        <v>889</v>
      </c>
      <c r="B545" s="476" t="s">
        <v>101</v>
      </c>
      <c r="C545" s="476" t="s">
        <v>113</v>
      </c>
      <c r="D545" s="476" t="s">
        <v>102</v>
      </c>
      <c r="E545" s="476" t="s">
        <v>76</v>
      </c>
    </row>
    <row r="546" spans="1:5" x14ac:dyDescent="0.25">
      <c r="A546" s="475" t="s">
        <v>890</v>
      </c>
      <c r="B546" s="476" t="s">
        <v>701</v>
      </c>
      <c r="C546" s="476" t="s">
        <v>802</v>
      </c>
      <c r="D546" s="476" t="s">
        <v>60</v>
      </c>
      <c r="E546" s="476" t="s">
        <v>76</v>
      </c>
    </row>
    <row r="547" spans="1:5" x14ac:dyDescent="0.25">
      <c r="A547" s="475" t="s">
        <v>891</v>
      </c>
      <c r="B547" s="476" t="s">
        <v>701</v>
      </c>
      <c r="C547" s="476" t="s">
        <v>130</v>
      </c>
      <c r="D547" s="476" t="s">
        <v>62</v>
      </c>
      <c r="E547" s="476" t="s">
        <v>76</v>
      </c>
    </row>
    <row r="548" spans="1:5" x14ac:dyDescent="0.25">
      <c r="A548" s="475" t="s">
        <v>892</v>
      </c>
      <c r="B548" s="476" t="s">
        <v>87</v>
      </c>
      <c r="C548" s="476" t="s">
        <v>94</v>
      </c>
      <c r="D548" s="476" t="s">
        <v>893</v>
      </c>
      <c r="E548" s="476" t="s">
        <v>76</v>
      </c>
    </row>
    <row r="549" spans="1:5" x14ac:dyDescent="0.25">
      <c r="A549" s="475" t="s">
        <v>894</v>
      </c>
      <c r="B549" s="476" t="s">
        <v>93</v>
      </c>
      <c r="C549" s="476" t="s">
        <v>567</v>
      </c>
      <c r="D549" s="476" t="s">
        <v>58</v>
      </c>
      <c r="E549" s="476" t="s">
        <v>76</v>
      </c>
    </row>
    <row r="550" spans="1:5" x14ac:dyDescent="0.25">
      <c r="A550" s="475" t="s">
        <v>895</v>
      </c>
      <c r="B550" s="476" t="s">
        <v>93</v>
      </c>
      <c r="C550" s="476" t="s">
        <v>567</v>
      </c>
      <c r="D550" s="476" t="s">
        <v>56</v>
      </c>
      <c r="E550" s="476" t="s">
        <v>76</v>
      </c>
    </row>
    <row r="551" spans="1:5" x14ac:dyDescent="0.25">
      <c r="A551" s="475" t="s">
        <v>896</v>
      </c>
      <c r="B551" s="476" t="s">
        <v>93</v>
      </c>
      <c r="C551" s="476" t="s">
        <v>567</v>
      </c>
      <c r="D551" s="476" t="s">
        <v>57</v>
      </c>
      <c r="E551" s="476" t="s">
        <v>76</v>
      </c>
    </row>
    <row r="552" spans="1:5" x14ac:dyDescent="0.25">
      <c r="A552" s="475" t="s">
        <v>897</v>
      </c>
      <c r="B552" s="476" t="s">
        <v>93</v>
      </c>
      <c r="C552" s="476" t="s">
        <v>94</v>
      </c>
      <c r="D552" s="476" t="s">
        <v>58</v>
      </c>
      <c r="E552" s="476" t="s">
        <v>76</v>
      </c>
    </row>
    <row r="553" spans="1:5" x14ac:dyDescent="0.25">
      <c r="A553" s="475" t="s">
        <v>898</v>
      </c>
      <c r="B553" s="476" t="s">
        <v>93</v>
      </c>
      <c r="C553" s="476" t="s">
        <v>94</v>
      </c>
      <c r="D553" s="476" t="s">
        <v>56</v>
      </c>
      <c r="E553" s="476" t="s">
        <v>76</v>
      </c>
    </row>
    <row r="554" spans="1:5" x14ac:dyDescent="0.25">
      <c r="A554" s="475" t="s">
        <v>899</v>
      </c>
      <c r="B554" s="476" t="s">
        <v>93</v>
      </c>
      <c r="C554" s="476" t="s">
        <v>94</v>
      </c>
      <c r="D554" s="476" t="s">
        <v>57</v>
      </c>
      <c r="E554" s="476" t="s">
        <v>76</v>
      </c>
    </row>
    <row r="555" spans="1:5" x14ac:dyDescent="0.25">
      <c r="A555" s="475" t="s">
        <v>900</v>
      </c>
      <c r="B555" s="476" t="s">
        <v>104</v>
      </c>
      <c r="C555" s="476" t="s">
        <v>94</v>
      </c>
      <c r="D555" s="476" t="s">
        <v>251</v>
      </c>
      <c r="E555" s="476" t="s">
        <v>76</v>
      </c>
    </row>
    <row r="556" spans="1:5" x14ac:dyDescent="0.25">
      <c r="A556" s="475" t="s">
        <v>901</v>
      </c>
      <c r="B556" s="476" t="s">
        <v>104</v>
      </c>
      <c r="C556" s="476" t="s">
        <v>94</v>
      </c>
      <c r="D556" s="476" t="s">
        <v>902</v>
      </c>
      <c r="E556" s="476" t="s">
        <v>76</v>
      </c>
    </row>
    <row r="557" spans="1:5" x14ac:dyDescent="0.25">
      <c r="A557" s="475" t="s">
        <v>903</v>
      </c>
      <c r="B557" s="476" t="s">
        <v>101</v>
      </c>
      <c r="C557" s="476" t="s">
        <v>74</v>
      </c>
      <c r="D557" s="476" t="s">
        <v>212</v>
      </c>
      <c r="E557" s="476" t="s">
        <v>76</v>
      </c>
    </row>
    <row r="558" spans="1:5" x14ac:dyDescent="0.25">
      <c r="A558" s="475" t="s">
        <v>904</v>
      </c>
      <c r="B558" s="476" t="s">
        <v>104</v>
      </c>
      <c r="C558" s="476" t="s">
        <v>113</v>
      </c>
      <c r="D558" s="476" t="s">
        <v>105</v>
      </c>
      <c r="E558" s="476" t="s">
        <v>76</v>
      </c>
    </row>
    <row r="559" spans="1:5" x14ac:dyDescent="0.25">
      <c r="A559" s="475" t="s">
        <v>905</v>
      </c>
      <c r="B559" s="476" t="s">
        <v>701</v>
      </c>
      <c r="C559" s="476" t="s">
        <v>802</v>
      </c>
      <c r="D559" s="476" t="s">
        <v>61</v>
      </c>
      <c r="E559" s="476" t="s">
        <v>76</v>
      </c>
    </row>
    <row r="560" spans="1:5" x14ac:dyDescent="0.25">
      <c r="A560" s="475" t="s">
        <v>906</v>
      </c>
      <c r="B560" s="476" t="s">
        <v>701</v>
      </c>
      <c r="C560" s="476" t="s">
        <v>802</v>
      </c>
      <c r="D560" s="476" t="s">
        <v>62</v>
      </c>
      <c r="E560" s="476" t="s">
        <v>76</v>
      </c>
    </row>
    <row r="561" spans="1:5" x14ac:dyDescent="0.25">
      <c r="A561" s="475" t="s">
        <v>907</v>
      </c>
      <c r="B561" s="476" t="s">
        <v>701</v>
      </c>
      <c r="C561" s="476" t="s">
        <v>802</v>
      </c>
      <c r="D561" s="476" t="s">
        <v>856</v>
      </c>
      <c r="E561" s="476" t="s">
        <v>76</v>
      </c>
    </row>
    <row r="562" spans="1:5" x14ac:dyDescent="0.25">
      <c r="A562" s="475" t="s">
        <v>908</v>
      </c>
      <c r="B562" s="476" t="s">
        <v>93</v>
      </c>
      <c r="C562" s="476" t="s">
        <v>74</v>
      </c>
      <c r="D562" s="476" t="s">
        <v>58</v>
      </c>
      <c r="E562" s="476" t="s">
        <v>76</v>
      </c>
    </row>
    <row r="563" spans="1:5" x14ac:dyDescent="0.25">
      <c r="A563" s="475" t="s">
        <v>909</v>
      </c>
      <c r="B563" s="476" t="s">
        <v>93</v>
      </c>
      <c r="C563" s="476" t="s">
        <v>74</v>
      </c>
      <c r="D563" s="476" t="s">
        <v>56</v>
      </c>
      <c r="E563" s="476" t="s">
        <v>76</v>
      </c>
    </row>
    <row r="564" spans="1:5" x14ac:dyDescent="0.25">
      <c r="A564" s="475" t="s">
        <v>910</v>
      </c>
      <c r="B564" s="476" t="s">
        <v>93</v>
      </c>
      <c r="C564" s="476" t="s">
        <v>74</v>
      </c>
      <c r="D564" s="476" t="s">
        <v>57</v>
      </c>
      <c r="E564" s="476" t="s">
        <v>76</v>
      </c>
    </row>
    <row r="565" spans="1:5" x14ac:dyDescent="0.25">
      <c r="A565" s="475" t="s">
        <v>911</v>
      </c>
      <c r="B565" s="476" t="s">
        <v>104</v>
      </c>
      <c r="C565" s="476" t="s">
        <v>113</v>
      </c>
      <c r="D565" s="476" t="s">
        <v>105</v>
      </c>
      <c r="E565" s="476" t="s">
        <v>76</v>
      </c>
    </row>
    <row r="566" spans="1:5" x14ac:dyDescent="0.25">
      <c r="A566" s="475" t="s">
        <v>912</v>
      </c>
      <c r="B566" s="476" t="s">
        <v>104</v>
      </c>
      <c r="C566" s="476" t="s">
        <v>113</v>
      </c>
      <c r="D566" s="476" t="s">
        <v>913</v>
      </c>
      <c r="E566" s="476" t="s">
        <v>76</v>
      </c>
    </row>
    <row r="567" spans="1:5" x14ac:dyDescent="0.25">
      <c r="A567" s="475" t="s">
        <v>914</v>
      </c>
      <c r="B567" s="476" t="s">
        <v>104</v>
      </c>
      <c r="C567" s="476" t="s">
        <v>113</v>
      </c>
      <c r="D567" s="476" t="s">
        <v>251</v>
      </c>
      <c r="E567" s="476" t="s">
        <v>76</v>
      </c>
    </row>
    <row r="568" spans="1:5" x14ac:dyDescent="0.25">
      <c r="A568" s="475" t="s">
        <v>915</v>
      </c>
      <c r="B568" s="476" t="s">
        <v>93</v>
      </c>
      <c r="C568" s="477" t="s">
        <v>94</v>
      </c>
      <c r="D568" s="476" t="s">
        <v>58</v>
      </c>
      <c r="E568" s="476" t="s">
        <v>76</v>
      </c>
    </row>
    <row r="569" spans="1:5" x14ac:dyDescent="0.25">
      <c r="A569" s="475" t="s">
        <v>916</v>
      </c>
      <c r="B569" s="476" t="s">
        <v>93</v>
      </c>
      <c r="C569" s="476" t="s">
        <v>94</v>
      </c>
      <c r="D569" s="476" t="s">
        <v>56</v>
      </c>
      <c r="E569" s="476" t="s">
        <v>76</v>
      </c>
    </row>
    <row r="570" spans="1:5" x14ac:dyDescent="0.25">
      <c r="A570" s="475" t="s">
        <v>917</v>
      </c>
      <c r="B570" s="476" t="s">
        <v>93</v>
      </c>
      <c r="C570" s="477" t="s">
        <v>94</v>
      </c>
      <c r="D570" s="476" t="s">
        <v>57</v>
      </c>
      <c r="E570" s="476" t="s">
        <v>76</v>
      </c>
    </row>
    <row r="571" spans="1:5" x14ac:dyDescent="0.25">
      <c r="A571" s="475" t="s">
        <v>918</v>
      </c>
      <c r="B571" s="476" t="s">
        <v>104</v>
      </c>
      <c r="C571" s="476" t="s">
        <v>74</v>
      </c>
      <c r="D571" s="476" t="s">
        <v>105</v>
      </c>
      <c r="E571" s="476" t="s">
        <v>76</v>
      </c>
    </row>
    <row r="572" spans="1:5" x14ac:dyDescent="0.25">
      <c r="A572" s="475" t="s">
        <v>919</v>
      </c>
      <c r="B572" s="476" t="s">
        <v>93</v>
      </c>
      <c r="C572" s="476" t="s">
        <v>74</v>
      </c>
      <c r="D572" s="476" t="s">
        <v>58</v>
      </c>
      <c r="E572" s="476" t="s">
        <v>76</v>
      </c>
    </row>
    <row r="573" spans="1:5" x14ac:dyDescent="0.25">
      <c r="A573" s="475" t="s">
        <v>920</v>
      </c>
      <c r="B573" s="476" t="s">
        <v>93</v>
      </c>
      <c r="C573" s="476" t="s">
        <v>74</v>
      </c>
      <c r="D573" s="476" t="s">
        <v>56</v>
      </c>
      <c r="E573" s="476" t="s">
        <v>76</v>
      </c>
    </row>
    <row r="574" spans="1:5" x14ac:dyDescent="0.25">
      <c r="A574" s="475" t="s">
        <v>921</v>
      </c>
      <c r="B574" s="476" t="s">
        <v>93</v>
      </c>
      <c r="C574" s="476" t="s">
        <v>74</v>
      </c>
      <c r="D574" s="476" t="s">
        <v>57</v>
      </c>
      <c r="E574" s="476" t="s">
        <v>76</v>
      </c>
    </row>
    <row r="575" spans="1:5" x14ac:dyDescent="0.25">
      <c r="A575" s="475" t="s">
        <v>922</v>
      </c>
      <c r="B575" s="476" t="s">
        <v>93</v>
      </c>
      <c r="C575" s="476" t="s">
        <v>74</v>
      </c>
      <c r="D575" s="476" t="s">
        <v>56</v>
      </c>
      <c r="E575" s="476" t="s">
        <v>76</v>
      </c>
    </row>
    <row r="576" spans="1:5" x14ac:dyDescent="0.25">
      <c r="A576" s="475" t="s">
        <v>923</v>
      </c>
      <c r="B576" s="476" t="s">
        <v>93</v>
      </c>
      <c r="C576" s="476" t="s">
        <v>74</v>
      </c>
      <c r="D576" s="476" t="s">
        <v>56</v>
      </c>
      <c r="E576" s="476" t="s">
        <v>76</v>
      </c>
    </row>
    <row r="577" spans="1:5" x14ac:dyDescent="0.25">
      <c r="A577" s="475" t="s">
        <v>924</v>
      </c>
      <c r="B577" s="476" t="s">
        <v>126</v>
      </c>
      <c r="C577" s="476" t="s">
        <v>165</v>
      </c>
      <c r="D577" s="476" t="s">
        <v>925</v>
      </c>
      <c r="E577" s="476" t="s">
        <v>76</v>
      </c>
    </row>
    <row r="578" spans="1:5" x14ac:dyDescent="0.25">
      <c r="A578" s="475" t="s">
        <v>926</v>
      </c>
      <c r="B578" s="476" t="s">
        <v>93</v>
      </c>
      <c r="C578" s="476" t="s">
        <v>567</v>
      </c>
      <c r="D578" s="476" t="s">
        <v>58</v>
      </c>
      <c r="E578" s="476" t="s">
        <v>76</v>
      </c>
    </row>
    <row r="579" spans="1:5" x14ac:dyDescent="0.25">
      <c r="A579" s="475" t="s">
        <v>927</v>
      </c>
      <c r="B579" s="476" t="s">
        <v>93</v>
      </c>
      <c r="C579" s="476" t="s">
        <v>567</v>
      </c>
      <c r="D579" s="476" t="s">
        <v>56</v>
      </c>
      <c r="E579" s="476" t="s">
        <v>76</v>
      </c>
    </row>
    <row r="580" spans="1:5" x14ac:dyDescent="0.25">
      <c r="A580" s="475" t="s">
        <v>928</v>
      </c>
      <c r="B580" s="476" t="s">
        <v>93</v>
      </c>
      <c r="C580" s="476" t="s">
        <v>567</v>
      </c>
      <c r="D580" s="476" t="s">
        <v>57</v>
      </c>
      <c r="E580" s="476" t="s">
        <v>76</v>
      </c>
    </row>
    <row r="581" spans="1:5" x14ac:dyDescent="0.25">
      <c r="A581" s="475" t="s">
        <v>929</v>
      </c>
      <c r="B581" s="476" t="s">
        <v>90</v>
      </c>
      <c r="C581" s="476" t="s">
        <v>130</v>
      </c>
      <c r="D581" s="476" t="s">
        <v>696</v>
      </c>
      <c r="E581" s="476" t="s">
        <v>76</v>
      </c>
    </row>
    <row r="582" spans="1:5" x14ac:dyDescent="0.25">
      <c r="A582" s="475" t="s">
        <v>930</v>
      </c>
      <c r="B582" s="476" t="s">
        <v>90</v>
      </c>
      <c r="C582" s="476" t="s">
        <v>130</v>
      </c>
      <c r="D582" s="476" t="s">
        <v>931</v>
      </c>
      <c r="E582" s="476" t="s">
        <v>76</v>
      </c>
    </row>
    <row r="583" spans="1:5" x14ac:dyDescent="0.25">
      <c r="A583" s="475" t="s">
        <v>932</v>
      </c>
      <c r="B583" s="476" t="s">
        <v>701</v>
      </c>
      <c r="C583" s="476" t="s">
        <v>130</v>
      </c>
      <c r="D583" s="476" t="s">
        <v>65</v>
      </c>
      <c r="E583" s="476" t="s">
        <v>76</v>
      </c>
    </row>
    <row r="584" spans="1:5" x14ac:dyDescent="0.25">
      <c r="A584" s="475" t="s">
        <v>933</v>
      </c>
      <c r="B584" s="476" t="s">
        <v>90</v>
      </c>
      <c r="C584" s="476" t="s">
        <v>94</v>
      </c>
      <c r="D584" s="476" t="s">
        <v>696</v>
      </c>
      <c r="E584" s="476" t="s">
        <v>76</v>
      </c>
    </row>
    <row r="585" spans="1:5" x14ac:dyDescent="0.25">
      <c r="A585" s="475" t="s">
        <v>934</v>
      </c>
      <c r="B585" s="476" t="s">
        <v>90</v>
      </c>
      <c r="C585" s="476" t="s">
        <v>330</v>
      </c>
      <c r="D585" s="476" t="s">
        <v>935</v>
      </c>
      <c r="E585" s="476" t="s">
        <v>76</v>
      </c>
    </row>
    <row r="586" spans="1:5" x14ac:dyDescent="0.25">
      <c r="A586" s="475" t="s">
        <v>936</v>
      </c>
      <c r="B586" s="476" t="s">
        <v>67</v>
      </c>
      <c r="C586" s="476" t="s">
        <v>127</v>
      </c>
      <c r="D586" s="476" t="s">
        <v>335</v>
      </c>
      <c r="E586" s="476" t="s">
        <v>76</v>
      </c>
    </row>
    <row r="587" spans="1:5" x14ac:dyDescent="0.25">
      <c r="A587" s="475" t="s">
        <v>937</v>
      </c>
      <c r="B587" s="476" t="s">
        <v>67</v>
      </c>
      <c r="C587" s="476" t="s">
        <v>127</v>
      </c>
      <c r="D587" s="476" t="s">
        <v>253</v>
      </c>
      <c r="E587" s="476" t="s">
        <v>76</v>
      </c>
    </row>
    <row r="588" spans="1:5" x14ac:dyDescent="0.25">
      <c r="A588" s="475" t="s">
        <v>938</v>
      </c>
      <c r="B588" s="476" t="s">
        <v>67</v>
      </c>
      <c r="C588" s="476" t="s">
        <v>74</v>
      </c>
      <c r="D588" s="476" t="s">
        <v>333</v>
      </c>
      <c r="E588" s="476" t="s">
        <v>76</v>
      </c>
    </row>
    <row r="589" spans="1:5" x14ac:dyDescent="0.25">
      <c r="A589" s="475" t="s">
        <v>939</v>
      </c>
      <c r="B589" s="476" t="s">
        <v>90</v>
      </c>
      <c r="C589" s="476" t="s">
        <v>330</v>
      </c>
      <c r="D589" s="476" t="s">
        <v>940</v>
      </c>
      <c r="E589" s="476" t="s">
        <v>76</v>
      </c>
    </row>
    <row r="590" spans="1:5" x14ac:dyDescent="0.25">
      <c r="A590" s="475" t="s">
        <v>941</v>
      </c>
      <c r="B590" s="476" t="s">
        <v>90</v>
      </c>
      <c r="C590" s="476" t="s">
        <v>130</v>
      </c>
      <c r="D590" s="476" t="s">
        <v>942</v>
      </c>
      <c r="E590" s="476" t="s">
        <v>76</v>
      </c>
    </row>
    <row r="591" spans="1:5" x14ac:dyDescent="0.25">
      <c r="A591" s="475" t="s">
        <v>943</v>
      </c>
      <c r="B591" s="476" t="s">
        <v>93</v>
      </c>
      <c r="C591" s="476" t="s">
        <v>130</v>
      </c>
      <c r="D591" s="476" t="s">
        <v>59</v>
      </c>
      <c r="E591" s="476" t="s">
        <v>76</v>
      </c>
    </row>
    <row r="592" spans="1:5" x14ac:dyDescent="0.25">
      <c r="A592" s="475" t="s">
        <v>944</v>
      </c>
      <c r="B592" s="476" t="s">
        <v>126</v>
      </c>
      <c r="C592" s="476" t="s">
        <v>165</v>
      </c>
      <c r="D592" s="476" t="s">
        <v>945</v>
      </c>
      <c r="E592" s="476" t="s">
        <v>76</v>
      </c>
    </row>
    <row r="593" spans="1:5" x14ac:dyDescent="0.25">
      <c r="A593" s="475" t="s">
        <v>946</v>
      </c>
      <c r="B593" s="476" t="s">
        <v>87</v>
      </c>
      <c r="C593" s="476" t="s">
        <v>130</v>
      </c>
      <c r="D593" s="476" t="s">
        <v>947</v>
      </c>
      <c r="E593" s="476" t="s">
        <v>76</v>
      </c>
    </row>
    <row r="594" spans="1:5" x14ac:dyDescent="0.25">
      <c r="A594" s="475" t="s">
        <v>948</v>
      </c>
      <c r="B594" s="476" t="s">
        <v>90</v>
      </c>
      <c r="C594" s="476" t="s">
        <v>330</v>
      </c>
      <c r="D594" s="476" t="s">
        <v>949</v>
      </c>
      <c r="E594" s="476" t="s">
        <v>76</v>
      </c>
    </row>
    <row r="595" spans="1:5" x14ac:dyDescent="0.25">
      <c r="A595" s="475" t="s">
        <v>950</v>
      </c>
      <c r="B595" s="476" t="s">
        <v>244</v>
      </c>
      <c r="C595" s="476" t="s">
        <v>113</v>
      </c>
      <c r="D595" s="476" t="s">
        <v>413</v>
      </c>
      <c r="E595" s="476" t="s">
        <v>76</v>
      </c>
    </row>
    <row r="596" spans="1:5" x14ac:dyDescent="0.25">
      <c r="A596" s="475" t="s">
        <v>951</v>
      </c>
      <c r="B596" s="476" t="s">
        <v>126</v>
      </c>
      <c r="C596" s="476" t="s">
        <v>824</v>
      </c>
      <c r="D596" s="476" t="s">
        <v>952</v>
      </c>
      <c r="E596" s="476" t="s">
        <v>76</v>
      </c>
    </row>
    <row r="597" spans="1:5" x14ac:dyDescent="0.25">
      <c r="A597" s="475" t="s">
        <v>953</v>
      </c>
      <c r="B597" s="476" t="s">
        <v>90</v>
      </c>
      <c r="C597" s="476" t="s">
        <v>74</v>
      </c>
      <c r="D597" s="476" t="s">
        <v>954</v>
      </c>
      <c r="E597" s="476" t="s">
        <v>76</v>
      </c>
    </row>
    <row r="598" spans="1:5" x14ac:dyDescent="0.25">
      <c r="A598" s="475" t="s">
        <v>955</v>
      </c>
      <c r="B598" s="476" t="s">
        <v>67</v>
      </c>
      <c r="C598" s="476" t="s">
        <v>127</v>
      </c>
      <c r="D598" s="476" t="s">
        <v>337</v>
      </c>
      <c r="E598" s="476" t="s">
        <v>76</v>
      </c>
    </row>
    <row r="599" spans="1:5" x14ac:dyDescent="0.25">
      <c r="A599" s="475" t="s">
        <v>956</v>
      </c>
      <c r="B599" s="476" t="s">
        <v>67</v>
      </c>
      <c r="C599" s="476" t="s">
        <v>127</v>
      </c>
      <c r="D599" s="476" t="s">
        <v>333</v>
      </c>
      <c r="E599" s="476" t="s">
        <v>76</v>
      </c>
    </row>
    <row r="600" spans="1:5" x14ac:dyDescent="0.25">
      <c r="A600" s="475" t="s">
        <v>957</v>
      </c>
      <c r="B600" s="476" t="s">
        <v>701</v>
      </c>
      <c r="C600" s="476" t="s">
        <v>130</v>
      </c>
      <c r="D600" s="476" t="s">
        <v>60</v>
      </c>
      <c r="E600" s="476" t="s">
        <v>76</v>
      </c>
    </row>
    <row r="601" spans="1:5" x14ac:dyDescent="0.25">
      <c r="A601" s="475" t="s">
        <v>958</v>
      </c>
      <c r="B601" s="476" t="s">
        <v>701</v>
      </c>
      <c r="C601" s="476" t="s">
        <v>130</v>
      </c>
      <c r="D601" s="476" t="s">
        <v>61</v>
      </c>
      <c r="E601" s="476" t="s">
        <v>76</v>
      </c>
    </row>
    <row r="602" spans="1:5" x14ac:dyDescent="0.25">
      <c r="A602" s="475" t="s">
        <v>959</v>
      </c>
      <c r="B602" s="476" t="s">
        <v>87</v>
      </c>
      <c r="C602" s="476" t="s">
        <v>96</v>
      </c>
      <c r="D602" s="476" t="s">
        <v>960</v>
      </c>
      <c r="E602" s="476" t="s">
        <v>76</v>
      </c>
    </row>
    <row r="603" spans="1:5" x14ac:dyDescent="0.25">
      <c r="A603" s="475" t="s">
        <v>961</v>
      </c>
      <c r="B603" s="476" t="s">
        <v>701</v>
      </c>
      <c r="C603" s="476" t="s">
        <v>130</v>
      </c>
      <c r="D603" s="476" t="s">
        <v>60</v>
      </c>
      <c r="E603" s="476" t="s">
        <v>76</v>
      </c>
    </row>
    <row r="604" spans="1:5" x14ac:dyDescent="0.25">
      <c r="A604" s="475" t="s">
        <v>962</v>
      </c>
      <c r="B604" s="476" t="s">
        <v>701</v>
      </c>
      <c r="C604" s="476" t="s">
        <v>130</v>
      </c>
      <c r="D604" s="476" t="s">
        <v>61</v>
      </c>
      <c r="E604" s="476" t="s">
        <v>76</v>
      </c>
    </row>
    <row r="605" spans="1:5" x14ac:dyDescent="0.25">
      <c r="A605" s="475" t="s">
        <v>963</v>
      </c>
      <c r="B605" s="476" t="s">
        <v>701</v>
      </c>
      <c r="C605" s="476" t="s">
        <v>130</v>
      </c>
      <c r="D605" s="476" t="s">
        <v>61</v>
      </c>
      <c r="E605" s="476" t="s">
        <v>76</v>
      </c>
    </row>
    <row r="606" spans="1:5" x14ac:dyDescent="0.25">
      <c r="A606" s="475" t="s">
        <v>964</v>
      </c>
      <c r="B606" s="476" t="s">
        <v>701</v>
      </c>
      <c r="C606" s="476" t="s">
        <v>130</v>
      </c>
      <c r="D606" s="476" t="s">
        <v>62</v>
      </c>
      <c r="E606" s="476" t="s">
        <v>76</v>
      </c>
    </row>
    <row r="607" spans="1:5" x14ac:dyDescent="0.25">
      <c r="A607" s="475" t="s">
        <v>965</v>
      </c>
      <c r="B607" s="476" t="s">
        <v>701</v>
      </c>
      <c r="C607" s="476" t="s">
        <v>130</v>
      </c>
      <c r="D607" s="476" t="s">
        <v>63</v>
      </c>
      <c r="E607" s="476" t="s">
        <v>76</v>
      </c>
    </row>
    <row r="608" spans="1:5" x14ac:dyDescent="0.25">
      <c r="A608" s="475" t="s">
        <v>966</v>
      </c>
      <c r="B608" s="476" t="s">
        <v>701</v>
      </c>
      <c r="C608" s="476" t="s">
        <v>130</v>
      </c>
      <c r="D608" s="476" t="s">
        <v>63</v>
      </c>
      <c r="E608" s="476" t="s">
        <v>76</v>
      </c>
    </row>
    <row r="609" spans="1:5" x14ac:dyDescent="0.25">
      <c r="A609" s="475" t="s">
        <v>967</v>
      </c>
      <c r="B609" s="476" t="s">
        <v>701</v>
      </c>
      <c r="C609" s="476" t="s">
        <v>130</v>
      </c>
      <c r="D609" s="476" t="s">
        <v>859</v>
      </c>
      <c r="E609" s="476" t="s">
        <v>76</v>
      </c>
    </row>
    <row r="610" spans="1:5" x14ac:dyDescent="0.25">
      <c r="A610" s="475" t="s">
        <v>968</v>
      </c>
      <c r="B610" s="476" t="s">
        <v>701</v>
      </c>
      <c r="C610" s="476" t="s">
        <v>130</v>
      </c>
      <c r="D610" s="476" t="s">
        <v>66</v>
      </c>
      <c r="E610" s="476" t="s">
        <v>76</v>
      </c>
    </row>
    <row r="611" spans="1:5" x14ac:dyDescent="0.25">
      <c r="A611" s="475" t="s">
        <v>969</v>
      </c>
      <c r="B611" s="476" t="s">
        <v>701</v>
      </c>
      <c r="C611" s="476" t="s">
        <v>130</v>
      </c>
      <c r="D611" s="476" t="s">
        <v>970</v>
      </c>
      <c r="E611" s="476" t="s">
        <v>76</v>
      </c>
    </row>
    <row r="612" spans="1:5" x14ac:dyDescent="0.25">
      <c r="A612" s="475" t="s">
        <v>971</v>
      </c>
      <c r="B612" s="476" t="s">
        <v>701</v>
      </c>
      <c r="C612" s="476" t="s">
        <v>130</v>
      </c>
      <c r="D612" s="476" t="s">
        <v>972</v>
      </c>
      <c r="E612" s="476" t="s">
        <v>76</v>
      </c>
    </row>
    <row r="613" spans="1:5" x14ac:dyDescent="0.25">
      <c r="A613" s="475" t="s">
        <v>973</v>
      </c>
      <c r="B613" s="476" t="s">
        <v>87</v>
      </c>
      <c r="C613" s="476" t="s">
        <v>130</v>
      </c>
      <c r="D613" s="476" t="s">
        <v>974</v>
      </c>
      <c r="E613" s="476" t="s">
        <v>76</v>
      </c>
    </row>
    <row r="614" spans="1:5" x14ac:dyDescent="0.25">
      <c r="A614" s="475" t="s">
        <v>975</v>
      </c>
      <c r="B614" s="476" t="s">
        <v>244</v>
      </c>
      <c r="C614" s="476" t="s">
        <v>162</v>
      </c>
      <c r="D614" s="476" t="s">
        <v>413</v>
      </c>
      <c r="E614" s="476" t="s">
        <v>76</v>
      </c>
    </row>
    <row r="615" spans="1:5" x14ac:dyDescent="0.25">
      <c r="A615" s="475" t="s">
        <v>976</v>
      </c>
      <c r="B615" s="476" t="s">
        <v>126</v>
      </c>
      <c r="C615" s="476" t="s">
        <v>342</v>
      </c>
      <c r="D615" s="476" t="s">
        <v>977</v>
      </c>
      <c r="E615" s="476" t="s">
        <v>76</v>
      </c>
    </row>
    <row r="616" spans="1:5" x14ac:dyDescent="0.25">
      <c r="A616" s="475" t="s">
        <v>978</v>
      </c>
      <c r="B616" s="476" t="s">
        <v>67</v>
      </c>
      <c r="C616" s="476" t="s">
        <v>330</v>
      </c>
      <c r="D616" s="476" t="s">
        <v>253</v>
      </c>
      <c r="E616" s="476" t="s">
        <v>76</v>
      </c>
    </row>
    <row r="617" spans="1:5" x14ac:dyDescent="0.25">
      <c r="A617" s="475" t="s">
        <v>979</v>
      </c>
      <c r="B617" s="476" t="s">
        <v>701</v>
      </c>
      <c r="C617" s="476" t="s">
        <v>130</v>
      </c>
      <c r="D617" s="476" t="s">
        <v>980</v>
      </c>
      <c r="E617" s="476" t="s">
        <v>76</v>
      </c>
    </row>
    <row r="618" spans="1:5" x14ac:dyDescent="0.25">
      <c r="A618" s="475" t="s">
        <v>981</v>
      </c>
      <c r="B618" s="476" t="s">
        <v>67</v>
      </c>
      <c r="C618" s="476" t="s">
        <v>127</v>
      </c>
      <c r="D618" s="476" t="s">
        <v>253</v>
      </c>
      <c r="E618" s="476" t="s">
        <v>76</v>
      </c>
    </row>
    <row r="619" spans="1:5" x14ac:dyDescent="0.25">
      <c r="A619" s="475" t="s">
        <v>982</v>
      </c>
      <c r="B619" s="476" t="s">
        <v>701</v>
      </c>
      <c r="C619" s="476" t="s">
        <v>802</v>
      </c>
      <c r="D619" s="476" t="s">
        <v>60</v>
      </c>
      <c r="E619" s="476" t="s">
        <v>76</v>
      </c>
    </row>
    <row r="620" spans="1:5" x14ac:dyDescent="0.25">
      <c r="A620" s="475" t="s">
        <v>983</v>
      </c>
      <c r="B620" s="476" t="s">
        <v>2</v>
      </c>
      <c r="C620" s="476" t="s">
        <v>94</v>
      </c>
      <c r="D620" s="476" t="s">
        <v>984</v>
      </c>
      <c r="E620" s="476" t="s">
        <v>76</v>
      </c>
    </row>
    <row r="621" spans="1:5" x14ac:dyDescent="0.25">
      <c r="A621" s="475" t="s">
        <v>985</v>
      </c>
      <c r="B621" s="476" t="s">
        <v>93</v>
      </c>
      <c r="C621" s="476" t="s">
        <v>162</v>
      </c>
      <c r="D621" s="476" t="s">
        <v>58</v>
      </c>
      <c r="E621" s="476" t="s">
        <v>76</v>
      </c>
    </row>
    <row r="622" spans="1:5" x14ac:dyDescent="0.25">
      <c r="A622" s="475" t="s">
        <v>986</v>
      </c>
      <c r="B622" s="476" t="s">
        <v>93</v>
      </c>
      <c r="C622" s="476" t="s">
        <v>162</v>
      </c>
      <c r="D622" s="476" t="s">
        <v>56</v>
      </c>
      <c r="E622" s="476" t="s">
        <v>76</v>
      </c>
    </row>
    <row r="623" spans="1:5" x14ac:dyDescent="0.25">
      <c r="A623" s="475" t="s">
        <v>987</v>
      </c>
      <c r="B623" s="476" t="s">
        <v>93</v>
      </c>
      <c r="C623" s="476" t="s">
        <v>162</v>
      </c>
      <c r="D623" s="476" t="s">
        <v>57</v>
      </c>
      <c r="E623" s="476" t="s">
        <v>76</v>
      </c>
    </row>
    <row r="624" spans="1:5" x14ac:dyDescent="0.25">
      <c r="A624" s="475" t="s">
        <v>988</v>
      </c>
      <c r="B624" s="476" t="s">
        <v>67</v>
      </c>
      <c r="C624" s="476" t="s">
        <v>330</v>
      </c>
      <c r="D624" s="476" t="s">
        <v>337</v>
      </c>
      <c r="E624" s="476" t="s">
        <v>76</v>
      </c>
    </row>
    <row r="625" spans="1:5" x14ac:dyDescent="0.25">
      <c r="A625" s="475" t="s">
        <v>989</v>
      </c>
      <c r="B625" s="476" t="s">
        <v>67</v>
      </c>
      <c r="C625" s="476" t="s">
        <v>330</v>
      </c>
      <c r="D625" s="476" t="s">
        <v>333</v>
      </c>
      <c r="E625" s="476" t="s">
        <v>76</v>
      </c>
    </row>
    <row r="626" spans="1:5" x14ac:dyDescent="0.25">
      <c r="A626" s="475" t="s">
        <v>990</v>
      </c>
      <c r="B626" s="476" t="s">
        <v>216</v>
      </c>
      <c r="C626" s="476" t="s">
        <v>130</v>
      </c>
      <c r="D626" s="476" t="s">
        <v>991</v>
      </c>
      <c r="E626" s="476" t="s">
        <v>76</v>
      </c>
    </row>
    <row r="627" spans="1:5" x14ac:dyDescent="0.25">
      <c r="A627" s="475" t="s">
        <v>992</v>
      </c>
      <c r="B627" s="476" t="s">
        <v>216</v>
      </c>
      <c r="C627" s="476" t="s">
        <v>130</v>
      </c>
      <c r="D627" s="476" t="s">
        <v>993</v>
      </c>
      <c r="E627" s="476" t="s">
        <v>76</v>
      </c>
    </row>
    <row r="628" spans="1:5" x14ac:dyDescent="0.25">
      <c r="A628" s="475" t="s">
        <v>994</v>
      </c>
      <c r="B628" s="476" t="s">
        <v>216</v>
      </c>
      <c r="C628" s="476" t="s">
        <v>995</v>
      </c>
      <c r="D628" s="476" t="s">
        <v>996</v>
      </c>
      <c r="E628" s="476" t="s">
        <v>76</v>
      </c>
    </row>
    <row r="629" spans="1:5" x14ac:dyDescent="0.25">
      <c r="A629" s="475" t="s">
        <v>997</v>
      </c>
      <c r="B629" s="476" t="s">
        <v>216</v>
      </c>
      <c r="C629" s="476" t="s">
        <v>130</v>
      </c>
      <c r="D629" s="476" t="s">
        <v>998</v>
      </c>
      <c r="E629" s="476" t="s">
        <v>76</v>
      </c>
    </row>
    <row r="630" spans="1:5" x14ac:dyDescent="0.25">
      <c r="A630" s="475" t="s">
        <v>999</v>
      </c>
      <c r="B630" s="476" t="s">
        <v>104</v>
      </c>
      <c r="C630" s="476" t="s">
        <v>94</v>
      </c>
      <c r="D630" s="476" t="s">
        <v>105</v>
      </c>
      <c r="E630" s="476" t="s">
        <v>76</v>
      </c>
    </row>
    <row r="631" spans="1:5" x14ac:dyDescent="0.25">
      <c r="A631" s="475" t="s">
        <v>1000</v>
      </c>
      <c r="B631" s="476" t="s">
        <v>104</v>
      </c>
      <c r="C631" s="476" t="s">
        <v>94</v>
      </c>
      <c r="D631" s="476" t="s">
        <v>173</v>
      </c>
      <c r="E631" s="476" t="s">
        <v>76</v>
      </c>
    </row>
    <row r="632" spans="1:5" x14ac:dyDescent="0.25">
      <c r="A632" s="475" t="s">
        <v>1001</v>
      </c>
      <c r="B632" s="476" t="s">
        <v>93</v>
      </c>
      <c r="C632" s="476" t="s">
        <v>113</v>
      </c>
      <c r="D632" s="476" t="s">
        <v>58</v>
      </c>
      <c r="E632" s="476" t="s">
        <v>76</v>
      </c>
    </row>
    <row r="633" spans="1:5" x14ac:dyDescent="0.25">
      <c r="A633" s="475" t="s">
        <v>1002</v>
      </c>
      <c r="B633" s="476" t="s">
        <v>93</v>
      </c>
      <c r="C633" s="476" t="s">
        <v>113</v>
      </c>
      <c r="D633" s="476" t="s">
        <v>56</v>
      </c>
      <c r="E633" s="476" t="s">
        <v>76</v>
      </c>
    </row>
    <row r="634" spans="1:5" x14ac:dyDescent="0.25">
      <c r="A634" s="475" t="s">
        <v>1003</v>
      </c>
      <c r="B634" s="476" t="s">
        <v>93</v>
      </c>
      <c r="C634" s="476" t="s">
        <v>113</v>
      </c>
      <c r="D634" s="476" t="s">
        <v>57</v>
      </c>
      <c r="E634" s="476" t="s">
        <v>76</v>
      </c>
    </row>
    <row r="635" spans="1:5" x14ac:dyDescent="0.25">
      <c r="A635" s="475" t="s">
        <v>1004</v>
      </c>
      <c r="B635" s="476" t="s">
        <v>101</v>
      </c>
      <c r="C635" s="476" t="s">
        <v>113</v>
      </c>
      <c r="D635" s="476" t="s">
        <v>102</v>
      </c>
      <c r="E635" s="476" t="s">
        <v>76</v>
      </c>
    </row>
    <row r="636" spans="1:5" x14ac:dyDescent="0.25">
      <c r="A636" s="475" t="s">
        <v>1005</v>
      </c>
      <c r="B636" s="476" t="s">
        <v>104</v>
      </c>
      <c r="C636" s="476" t="s">
        <v>113</v>
      </c>
      <c r="D636" s="476" t="s">
        <v>105</v>
      </c>
      <c r="E636" s="476" t="s">
        <v>76</v>
      </c>
    </row>
    <row r="637" spans="1:5" x14ac:dyDescent="0.25">
      <c r="A637" s="475" t="s">
        <v>1006</v>
      </c>
      <c r="B637" s="476" t="s">
        <v>101</v>
      </c>
      <c r="C637" s="476" t="s">
        <v>94</v>
      </c>
      <c r="D637" s="476" t="s">
        <v>1007</v>
      </c>
      <c r="E637" s="476" t="s">
        <v>76</v>
      </c>
    </row>
    <row r="638" spans="1:5" x14ac:dyDescent="0.25">
      <c r="A638" s="475" t="s">
        <v>1008</v>
      </c>
      <c r="B638" s="476" t="s">
        <v>101</v>
      </c>
      <c r="C638" s="476" t="s">
        <v>113</v>
      </c>
      <c r="D638" s="476" t="s">
        <v>170</v>
      </c>
      <c r="E638" s="476" t="s">
        <v>76</v>
      </c>
    </row>
    <row r="639" spans="1:5" x14ac:dyDescent="0.25">
      <c r="A639" s="475" t="s">
        <v>1009</v>
      </c>
      <c r="B639" s="476" t="s">
        <v>93</v>
      </c>
      <c r="C639" s="476" t="s">
        <v>113</v>
      </c>
      <c r="D639" s="476" t="s">
        <v>56</v>
      </c>
      <c r="E639" s="476" t="s">
        <v>76</v>
      </c>
    </row>
    <row r="640" spans="1:5" x14ac:dyDescent="0.25">
      <c r="A640" s="475" t="s">
        <v>1010</v>
      </c>
      <c r="B640" s="476" t="s">
        <v>93</v>
      </c>
      <c r="C640" s="476" t="s">
        <v>74</v>
      </c>
      <c r="D640" s="476" t="s">
        <v>58</v>
      </c>
      <c r="E640" s="476" t="s">
        <v>76</v>
      </c>
    </row>
    <row r="641" spans="1:5" x14ac:dyDescent="0.25">
      <c r="A641" s="475" t="s">
        <v>1011</v>
      </c>
      <c r="B641" s="476" t="s">
        <v>93</v>
      </c>
      <c r="C641" s="476" t="s">
        <v>74</v>
      </c>
      <c r="D641" s="476" t="s">
        <v>56</v>
      </c>
      <c r="E641" s="476" t="s">
        <v>76</v>
      </c>
    </row>
    <row r="642" spans="1:5" x14ac:dyDescent="0.25">
      <c r="A642" s="475" t="s">
        <v>1012</v>
      </c>
      <c r="B642" s="476" t="s">
        <v>93</v>
      </c>
      <c r="C642" s="476" t="s">
        <v>74</v>
      </c>
      <c r="D642" s="476" t="s">
        <v>57</v>
      </c>
      <c r="E642" s="476" t="s">
        <v>76</v>
      </c>
    </row>
    <row r="643" spans="1:5" x14ac:dyDescent="0.25">
      <c r="A643" s="475" t="s">
        <v>1013</v>
      </c>
      <c r="B643" s="476" t="s">
        <v>126</v>
      </c>
      <c r="C643" s="476" t="s">
        <v>342</v>
      </c>
      <c r="D643" s="476" t="s">
        <v>1014</v>
      </c>
      <c r="E643" s="476" t="s">
        <v>76</v>
      </c>
    </row>
    <row r="644" spans="1:5" x14ac:dyDescent="0.25">
      <c r="A644" s="475" t="s">
        <v>1015</v>
      </c>
      <c r="B644" s="476" t="s">
        <v>201</v>
      </c>
      <c r="C644" s="476" t="s">
        <v>74</v>
      </c>
      <c r="D644" s="476" t="s">
        <v>214</v>
      </c>
      <c r="E644" s="476" t="s">
        <v>76</v>
      </c>
    </row>
  </sheetData>
  <sheetProtection sheet="1" objects="1" scenarios="1"/>
  <pageMargins left="0.7" right="0.7" top="0.78740157499999996" bottom="0.78740157499999996"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144F-2EE8-4306-86C4-DE916ED5D034}">
  <sheetPr codeName="Tabelle5">
    <tabColor rgb="FFFFFF00"/>
  </sheetPr>
  <dimension ref="A1:P101"/>
  <sheetViews>
    <sheetView view="pageBreakPreview" topLeftCell="G23" zoomScale="130" zoomScaleNormal="160" zoomScaleSheetLayoutView="130" workbookViewId="0">
      <selection activeCell="I22" sqref="I22:O22"/>
    </sheetView>
  </sheetViews>
  <sheetFormatPr baseColWidth="10" defaultRowHeight="15" x14ac:dyDescent="0.25"/>
  <cols>
    <col min="1" max="1" width="15.5703125" customWidth="1"/>
    <col min="7" max="7" width="41.42578125" customWidth="1"/>
    <col min="9" max="9" width="110.42578125" style="513" customWidth="1"/>
  </cols>
  <sheetData>
    <row r="1" spans="1:5" x14ac:dyDescent="0.25">
      <c r="A1" s="135" t="s">
        <v>2075</v>
      </c>
      <c r="B1" s="6" t="s">
        <v>16</v>
      </c>
      <c r="C1" s="139">
        <v>1</v>
      </c>
      <c r="D1" s="139"/>
      <c r="E1" t="s">
        <v>25</v>
      </c>
    </row>
    <row r="2" spans="1:5" x14ac:dyDescent="0.25">
      <c r="A2" s="134" t="s">
        <v>2072</v>
      </c>
      <c r="B2" s="7" t="s">
        <v>16</v>
      </c>
      <c r="C2" s="140" t="s">
        <v>50</v>
      </c>
      <c r="D2" s="140"/>
      <c r="E2" t="s">
        <v>2079</v>
      </c>
    </row>
    <row r="3" spans="1:5" x14ac:dyDescent="0.25">
      <c r="A3" s="134" t="s">
        <v>2076</v>
      </c>
      <c r="E3" t="s">
        <v>2080</v>
      </c>
    </row>
    <row r="4" spans="1:5" x14ac:dyDescent="0.25">
      <c r="A4" s="134" t="s">
        <v>2365</v>
      </c>
      <c r="E4" t="s">
        <v>2081</v>
      </c>
    </row>
    <row r="5" spans="1:5" x14ac:dyDescent="0.25">
      <c r="A5" s="134" t="s">
        <v>2077</v>
      </c>
    </row>
    <row r="6" spans="1:5" x14ac:dyDescent="0.25">
      <c r="A6" s="134" t="s">
        <v>2078</v>
      </c>
    </row>
    <row r="7" spans="1:5" x14ac:dyDescent="0.25">
      <c r="A7" s="134" t="s">
        <v>2449</v>
      </c>
    </row>
    <row r="8" spans="1:5" x14ac:dyDescent="0.25">
      <c r="A8" s="134"/>
    </row>
    <row r="9" spans="1:5" x14ac:dyDescent="0.25">
      <c r="A9" s="134"/>
    </row>
    <row r="10" spans="1:5" x14ac:dyDescent="0.25">
      <c r="A10" s="134"/>
    </row>
    <row r="12" spans="1:5" x14ac:dyDescent="0.25">
      <c r="A12" s="137" t="s">
        <v>2083</v>
      </c>
      <c r="B12" s="141" t="s">
        <v>2082</v>
      </c>
      <c r="C12" s="141"/>
      <c r="D12" s="141"/>
    </row>
    <row r="13" spans="1:5" x14ac:dyDescent="0.25">
      <c r="A13" s="136" t="s">
        <v>2072</v>
      </c>
      <c r="B13" s="150" t="s">
        <v>2077</v>
      </c>
      <c r="C13" s="141" t="s">
        <v>2084</v>
      </c>
      <c r="D13" s="141" t="s">
        <v>2085</v>
      </c>
    </row>
    <row r="14" spans="1:5" x14ac:dyDescent="0.25">
      <c r="A14" s="136" t="s">
        <v>2100</v>
      </c>
      <c r="B14" s="141"/>
      <c r="C14" s="141"/>
      <c r="D14" s="141"/>
    </row>
    <row r="15" spans="1:5" x14ac:dyDescent="0.25">
      <c r="A15" s="136" t="s">
        <v>2365</v>
      </c>
      <c r="B15" s="141"/>
      <c r="C15" s="141"/>
      <c r="D15" s="141"/>
    </row>
    <row r="16" spans="1:5" x14ac:dyDescent="0.25">
      <c r="A16" s="136"/>
      <c r="B16" s="141"/>
      <c r="C16" s="141"/>
      <c r="D16" s="141"/>
    </row>
    <row r="17" spans="1:16" x14ac:dyDescent="0.25">
      <c r="A17" s="136"/>
      <c r="B17" s="520"/>
      <c r="C17" s="520"/>
      <c r="D17" s="520"/>
    </row>
    <row r="18" spans="1:16" x14ac:dyDescent="0.25">
      <c r="A18" s="521"/>
      <c r="B18" s="521"/>
      <c r="C18" s="521"/>
      <c r="D18" s="521"/>
    </row>
    <row r="19" spans="1:16" ht="28.5" x14ac:dyDescent="0.25">
      <c r="A19" s="1093" t="s">
        <v>2086</v>
      </c>
      <c r="B19" s="1093"/>
      <c r="C19" s="1093"/>
      <c r="D19" s="1093"/>
      <c r="E19" s="1093"/>
      <c r="F19" s="1093"/>
      <c r="G19" s="1093"/>
      <c r="I19" s="522"/>
    </row>
    <row r="21" spans="1:16" ht="157.35" customHeight="1" x14ac:dyDescent="0.25">
      <c r="A21" s="1101" t="str">
        <f>"La proprietaria o il proprietario devono comunicare per iscritto l'avvenuta eliminazione dei difetti all’ufficio cantonale entro il "&amp;TEXT(MAX('03 RIASSUNTO DEL RAPPORTO'!B29:B32),"TT.MM.JJJJ")&amp;". È previsto un controllo di verifica in loco. 
L'ufficio cantonale informerà tempestivamente la proprietaria o il proprietario in merito alla data del controllo. Le scadenze fissate per l'eliminazione dei difetti devono essere rispettate."</f>
        <v>La proprietaria o il proprietario devono comunicare per iscritto l'avvenuta eliminazione dei difetti all’ufficio cantonale entro il 00.01.1900. È previsto un controllo di verifica in loco. 
L'ufficio cantonale informerà tempestivamente la proprietaria o il proprietario in merito alla data del controllo. Le scadenze fissate per l'eliminazione dei difetti devono essere rispettate.</v>
      </c>
      <c r="B21" s="1102"/>
      <c r="C21" s="1102"/>
      <c r="D21" s="1102"/>
      <c r="E21" s="1102"/>
      <c r="F21" s="1102"/>
      <c r="G21" s="1103"/>
      <c r="H21" s="1105" t="s">
        <v>2329</v>
      </c>
      <c r="I21" s="153"/>
    </row>
    <row r="22" spans="1:16" ht="157.35" customHeight="1" x14ac:dyDescent="0.25">
      <c r="A22" s="1092" t="str">
        <f>"Non è previsto un controllo di verifica in loco. Il proprietario deve inviare entro il "&amp;TEXT(MAX('03 RIASSUNTO DEL RAPPORTO'!B29:B32),"TT.MM.JJJJ")&amp;" tutta la documentazione che attesti l'eliminazione dei difetti all’ufficio cantonale."</f>
        <v>Non è previsto un controllo di verifica in loco. Il proprietario deve inviare entro il 00.01.1900 tutta la documentazione che attesti l'eliminazione dei difetti all’ufficio cantonale.</v>
      </c>
      <c r="B22" s="1092"/>
      <c r="C22" s="1092"/>
      <c r="D22" s="1092"/>
      <c r="E22" s="1092"/>
      <c r="F22" s="1092"/>
      <c r="G22" s="1092"/>
      <c r="H22" s="1105"/>
      <c r="I22" s="1091"/>
      <c r="J22" s="1091"/>
      <c r="K22" s="1091"/>
      <c r="L22" s="1091"/>
      <c r="M22" s="1091"/>
      <c r="N22" s="1091"/>
      <c r="O22" s="1091"/>
    </row>
    <row r="23" spans="1:16" ht="157.35" customHeight="1" x14ac:dyDescent="0.25">
      <c r="A23" s="1104" t="str">
        <f>"L'impianto di protezione non presenta difetti. Il prossimo controllo dovrà essere effettuato entro 10 anni dall'ultimo controllo periodico dell'impianto."</f>
        <v>L'impianto di protezione non presenta difetti. Il prossimo controllo dovrà essere effettuato entro 10 anni dall'ultimo controllo periodico dell'impianto.</v>
      </c>
      <c r="B23" s="1104"/>
      <c r="C23" s="1104"/>
      <c r="D23" s="1104"/>
      <c r="E23" s="1104"/>
      <c r="F23" s="1104"/>
      <c r="G23" s="1104"/>
      <c r="H23" s="1105"/>
    </row>
    <row r="25" spans="1:16" ht="41.45" customHeight="1" x14ac:dyDescent="0.45">
      <c r="A25" s="1106" t="s">
        <v>2332</v>
      </c>
      <c r="B25" s="1106"/>
      <c r="C25" s="1106"/>
      <c r="D25" s="1106"/>
      <c r="E25" s="1106"/>
      <c r="F25" s="1106"/>
      <c r="G25" s="1106"/>
      <c r="H25" s="1106"/>
      <c r="I25" s="1108" t="s">
        <v>2333</v>
      </c>
      <c r="J25" s="1108"/>
      <c r="K25" s="1108"/>
      <c r="L25" s="1108"/>
      <c r="M25" s="1108"/>
      <c r="N25" s="1108"/>
      <c r="O25" s="1108"/>
      <c r="P25" s="1108"/>
    </row>
    <row r="27" spans="1:16" ht="139.69999999999999" customHeight="1" x14ac:dyDescent="0.25">
      <c r="A27" s="1098" t="s">
        <v>2334</v>
      </c>
      <c r="B27" s="1099"/>
      <c r="C27" s="1099"/>
      <c r="D27" s="1099"/>
      <c r="E27" s="1099"/>
      <c r="F27" s="1099"/>
      <c r="G27" s="1100"/>
      <c r="H27" s="1107" t="s">
        <v>2328</v>
      </c>
      <c r="I27" s="526" t="s">
        <v>2331</v>
      </c>
      <c r="J27" s="527"/>
      <c r="K27" s="527"/>
      <c r="L27" s="527"/>
      <c r="M27" s="527"/>
      <c r="N27" s="527"/>
      <c r="O27" s="528"/>
    </row>
    <row r="28" spans="1:16" ht="224.45" customHeight="1" x14ac:dyDescent="0.25">
      <c r="A28" s="1092" t="s">
        <v>2376</v>
      </c>
      <c r="B28" s="1092"/>
      <c r="C28" s="1092"/>
      <c r="D28" s="1092"/>
      <c r="E28" s="1092"/>
      <c r="F28" s="1092"/>
      <c r="G28" s="1092"/>
      <c r="H28" s="1107"/>
      <c r="I28" s="523" t="s">
        <v>2377</v>
      </c>
      <c r="J28" s="524"/>
      <c r="K28" s="524"/>
      <c r="L28" s="524"/>
      <c r="M28" s="524"/>
      <c r="N28" s="524"/>
      <c r="O28" s="525"/>
    </row>
    <row r="29" spans="1:16" ht="189" customHeight="1" x14ac:dyDescent="0.25">
      <c r="A29" s="1092" t="s">
        <v>2330</v>
      </c>
      <c r="B29" s="1092"/>
      <c r="C29" s="1092"/>
      <c r="D29" s="1092"/>
      <c r="E29" s="1092"/>
      <c r="F29" s="1092"/>
      <c r="G29" s="1092"/>
      <c r="H29" s="1107"/>
      <c r="I29" s="523" t="s">
        <v>2378</v>
      </c>
      <c r="J29" s="524"/>
      <c r="K29" s="524"/>
      <c r="L29" s="524"/>
      <c r="M29" s="524"/>
      <c r="N29" s="524"/>
      <c r="O29" s="525"/>
    </row>
    <row r="30" spans="1:16" ht="220.35" customHeight="1" x14ac:dyDescent="0.25">
      <c r="A30" s="1092" t="s">
        <v>2366</v>
      </c>
      <c r="B30" s="1092"/>
      <c r="C30" s="1092"/>
      <c r="D30" s="1092"/>
      <c r="E30" s="1092"/>
      <c r="F30" s="1092"/>
      <c r="G30" s="1092"/>
      <c r="H30" s="1107"/>
      <c r="I30" s="523" t="s">
        <v>2367</v>
      </c>
      <c r="J30" s="524"/>
      <c r="K30" s="524"/>
      <c r="L30" s="524"/>
      <c r="M30" s="524"/>
      <c r="N30" s="524"/>
      <c r="O30" s="525"/>
    </row>
    <row r="31" spans="1:16" ht="198" customHeight="1" x14ac:dyDescent="0.25">
      <c r="A31" s="1092" t="s">
        <v>2368</v>
      </c>
      <c r="B31" s="1092"/>
      <c r="C31" s="1092"/>
      <c r="D31" s="1092"/>
      <c r="E31" s="1092"/>
      <c r="F31" s="1092"/>
      <c r="G31" s="1092"/>
      <c r="H31" s="1107"/>
      <c r="I31" s="523" t="s">
        <v>2379</v>
      </c>
      <c r="J31" s="524"/>
      <c r="K31" s="524"/>
      <c r="L31" s="524"/>
      <c r="M31" s="524"/>
      <c r="N31" s="524"/>
      <c r="O31" s="525"/>
    </row>
    <row r="32" spans="1:16" x14ac:dyDescent="0.25">
      <c r="A32" s="1096"/>
      <c r="B32" s="1091"/>
      <c r="C32" s="1091"/>
      <c r="D32" s="1091"/>
      <c r="E32" s="1097"/>
    </row>
    <row r="33" spans="1:12" ht="117" customHeight="1" x14ac:dyDescent="0.25">
      <c r="A33" s="1109" t="str">
        <f>"L’avvenuta eliminazione dei difetti va comunicata per iscritto all’ufficio cantonale responsabile entro il "&amp;TEXT(MAX('04 TITOLO CONTROLLO VERIFICA 01'!B74:B77),"TT.MM.JJJJ")&amp;".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3" s="1109"/>
      <c r="C33" s="1109"/>
      <c r="D33" s="1109"/>
      <c r="E33" s="1109"/>
      <c r="F33" s="1109"/>
      <c r="G33" s="1109"/>
      <c r="H33" s="1095" t="s">
        <v>2327</v>
      </c>
    </row>
    <row r="34" spans="1:12" ht="117" customHeight="1" x14ac:dyDescent="0.25">
      <c r="A34" s="1094" t="str">
        <f>"Il controllo di verifica sarà effettuato in occasione del prossimo controllo periodico. Il proprietario deve trasmettere entro il "&amp;TEXT(MAX('04 TITOLO CONTROLLO VERIFICA 01'!B74:B77),"TT.MM.JJJJ")&amp;"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34" s="1094"/>
      <c r="C34" s="1094"/>
      <c r="D34" s="1094"/>
      <c r="E34" s="1094"/>
      <c r="F34" s="1094"/>
      <c r="G34" s="1094"/>
      <c r="H34" s="1095"/>
      <c r="J34" s="31"/>
    </row>
    <row r="35" spans="1:12" ht="117" customHeight="1" x14ac:dyDescent="0.25">
      <c r="A35" s="1110" t="s">
        <v>2335</v>
      </c>
      <c r="B35" s="1111"/>
      <c r="C35" s="1111"/>
      <c r="D35" s="1111"/>
      <c r="E35" s="1111"/>
      <c r="F35" s="1111"/>
      <c r="G35" s="1112"/>
      <c r="H35" s="1095"/>
      <c r="J35" s="31"/>
    </row>
    <row r="36" spans="1:12" ht="30" customHeight="1" x14ac:dyDescent="0.25">
      <c r="A36" s="101"/>
      <c r="B36" s="101"/>
      <c r="C36" s="101"/>
      <c r="D36" s="101"/>
      <c r="E36" s="101"/>
      <c r="F36" s="101"/>
      <c r="G36" s="101"/>
    </row>
    <row r="37" spans="1:12" ht="113.45" customHeight="1" x14ac:dyDescent="0.25">
      <c r="A37" s="1109" t="str">
        <f>"L’avvenuta eliminazione dei difetti va comunicata per iscritto all’ufficio cantonale responsabile entro il "&amp;TEXT(MAX('04 TITOLO CONTROLLO VERIFICA 02'!B112:B115),"TT.MM.JJJJ")&amp;".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37" s="1109"/>
      <c r="C37" s="1109"/>
      <c r="D37" s="1109"/>
      <c r="E37" s="1109"/>
      <c r="F37" s="1109"/>
      <c r="G37" s="1109"/>
      <c r="H37" s="1113" t="s">
        <v>2326</v>
      </c>
    </row>
    <row r="38" spans="1:12" ht="113.45" customHeight="1" x14ac:dyDescent="0.25">
      <c r="A38" s="1094" t="str">
        <f>"Il controllo di verifica sarà effettuato in occasione del prossimo controllo periodico. Il proprietario deve trasmettere entro "&amp;TEXT(MAX('04 TITOLO CONTROLLO VERIFICA 02'!B112:B115),"TT.MM.JJJJ")&amp;" all'ufficio cantonale tutta la documentazione necessaria che attesti i difetti ancora in sospeso."</f>
        <v>Il controllo di verifica sarà effettuato in occasione del prossimo controllo periodico. Il proprietario deve trasmettere entro 00.01.1900 all'ufficio cantonale tutta la documentazione necessaria che attesti i difetti ancora in sospeso.</v>
      </c>
      <c r="B38" s="1094"/>
      <c r="C38" s="1094"/>
      <c r="D38" s="1094"/>
      <c r="E38" s="1094"/>
      <c r="F38" s="1094"/>
      <c r="G38" s="1094"/>
      <c r="H38" s="1113"/>
      <c r="J38" s="31"/>
    </row>
    <row r="39" spans="1:12" ht="113.45" customHeight="1" x14ac:dyDescent="0.25">
      <c r="A39" s="1110" t="s">
        <v>2335</v>
      </c>
      <c r="B39" s="1111"/>
      <c r="C39" s="1111"/>
      <c r="D39" s="1111"/>
      <c r="E39" s="1111"/>
      <c r="F39" s="1111"/>
      <c r="G39" s="1112"/>
      <c r="H39" s="1113"/>
      <c r="J39" s="31"/>
    </row>
    <row r="40" spans="1:12" x14ac:dyDescent="0.25">
      <c r="A40" s="101"/>
      <c r="B40" s="101"/>
      <c r="C40" s="101"/>
      <c r="D40" s="101"/>
      <c r="E40" s="101"/>
      <c r="F40" s="101"/>
      <c r="G40" s="101"/>
    </row>
    <row r="41" spans="1:12" ht="121.35" customHeight="1" x14ac:dyDescent="0.25">
      <c r="A41" s="1109" t="str">
        <f>"L’avvenuta eliminazione dei difetti va comunicata per iscritto all’ufficio cantonale responsabile entro il "&amp;TEXT(MAX('04 TITOLO CONTROLLO VERIFICA 03'!B147:B150),"TT.MM.JJJJ")&amp;". L’ufficio cantonale contatterà il proprietario per un controllo di verifica in loco. L'UFPP si riserva il diritto di partecipare al controllo."</f>
        <v>L’avvenuta eliminazione dei difetti va comunicata per iscritto all’ufficio cantonale responsabile entro il 00.01.1900. L’ufficio cantonale contatterà il proprietario per un controllo di verifica in loco. L'UFPP si riserva il diritto di partecipare al controllo.</v>
      </c>
      <c r="B41" s="1109"/>
      <c r="C41" s="1109"/>
      <c r="D41" s="1109"/>
      <c r="E41" s="1109"/>
      <c r="F41" s="1109"/>
      <c r="G41" s="1109"/>
      <c r="H41" s="1113" t="s">
        <v>2325</v>
      </c>
    </row>
    <row r="42" spans="1:12" ht="121.35" customHeight="1" x14ac:dyDescent="0.25">
      <c r="A42" s="1094" t="str">
        <f>"Il controllo di verifica sarà effettuato in occasione del prossimo controllo periodico. Il proprietario deve trasmettere entro il "&amp;TEXT(MAX('04 TITOLO CONTROLLO VERIFICA 03'!B147:B150),"TT.MM.JJJJ")&amp;" all'ufficio cantonale tutta la documentazione necessaria che attesti i difetti ancora in sospeso."</f>
        <v>Il controllo di verifica sarà effettuato in occasione del prossimo controllo periodico. Il proprietario deve trasmettere entro il 00.01.1900 all'ufficio cantonale tutta la documentazione necessaria che attesti i difetti ancora in sospeso.</v>
      </c>
      <c r="B42" s="1094"/>
      <c r="C42" s="1094"/>
      <c r="D42" s="1094"/>
      <c r="E42" s="1094"/>
      <c r="F42" s="1094"/>
      <c r="G42" s="1094"/>
      <c r="H42" s="1113"/>
      <c r="J42" s="31"/>
    </row>
    <row r="43" spans="1:12" ht="121.35" customHeight="1" x14ac:dyDescent="0.25">
      <c r="A43" s="1110" t="s">
        <v>2335</v>
      </c>
      <c r="B43" s="1111"/>
      <c r="C43" s="1111"/>
      <c r="D43" s="1111"/>
      <c r="E43" s="1111"/>
      <c r="F43" s="1111"/>
      <c r="G43" s="1112"/>
      <c r="H43" s="1113"/>
    </row>
    <row r="45" spans="1:12" ht="15.75" x14ac:dyDescent="0.25">
      <c r="A45" s="245" t="s">
        <v>2296</v>
      </c>
      <c r="B45" s="31"/>
      <c r="C45" s="31"/>
      <c r="D45" s="31"/>
      <c r="E45" s="31"/>
      <c r="F45" s="31"/>
      <c r="G45" s="245" t="s">
        <v>2296</v>
      </c>
      <c r="H45" s="31"/>
      <c r="I45" s="31"/>
      <c r="J45" s="31"/>
      <c r="K45" s="31"/>
      <c r="L45" s="31"/>
    </row>
    <row r="46" spans="1:12" x14ac:dyDescent="0.25">
      <c r="A46" s="31"/>
      <c r="B46" s="31" t="s">
        <v>2164</v>
      </c>
      <c r="C46" s="31" t="s">
        <v>2165</v>
      </c>
      <c r="D46" s="31" t="s">
        <v>2166</v>
      </c>
      <c r="E46" s="31" t="s">
        <v>2167</v>
      </c>
      <c r="F46" s="31" t="s">
        <v>2168</v>
      </c>
      <c r="H46" s="31"/>
      <c r="I46" s="31"/>
      <c r="J46" s="31"/>
      <c r="K46" s="31"/>
      <c r="L46" s="31"/>
    </row>
    <row r="47" spans="1:12" x14ac:dyDescent="0.25">
      <c r="C47" t="s">
        <v>2298</v>
      </c>
      <c r="F47" t="s">
        <v>2079</v>
      </c>
    </row>
    <row r="48" spans="1:12" x14ac:dyDescent="0.25">
      <c r="C48" t="s">
        <v>2299</v>
      </c>
      <c r="F48" t="s">
        <v>2297</v>
      </c>
    </row>
    <row r="49" spans="1:6" x14ac:dyDescent="0.25">
      <c r="C49" t="s">
        <v>2300</v>
      </c>
    </row>
    <row r="53" spans="1:6" x14ac:dyDescent="0.25">
      <c r="A53" s="31" t="s">
        <v>2301</v>
      </c>
      <c r="B53" s="31"/>
      <c r="C53" s="31"/>
      <c r="D53" s="31"/>
      <c r="E53" s="31"/>
      <c r="F53" s="31"/>
    </row>
    <row r="54" spans="1:6" x14ac:dyDescent="0.25">
      <c r="A54" s="31"/>
      <c r="B54" s="31"/>
      <c r="E54" s="31"/>
    </row>
    <row r="55" spans="1:6" x14ac:dyDescent="0.25">
      <c r="A55" s="31"/>
      <c r="B55" s="31" t="s">
        <v>2164</v>
      </c>
      <c r="C55" s="31" t="s">
        <v>2165</v>
      </c>
      <c r="D55" s="31" t="s">
        <v>2184</v>
      </c>
      <c r="E55" s="31" t="s">
        <v>2166</v>
      </c>
      <c r="F55" s="31" t="s">
        <v>2185</v>
      </c>
    </row>
    <row r="56" spans="1:6" x14ac:dyDescent="0.25">
      <c r="C56" t="s">
        <v>54</v>
      </c>
      <c r="D56" t="s">
        <v>2079</v>
      </c>
    </row>
    <row r="57" spans="1:6" x14ac:dyDescent="0.25">
      <c r="C57" t="s">
        <v>55</v>
      </c>
      <c r="D57" t="s">
        <v>2297</v>
      </c>
    </row>
    <row r="58" spans="1:6" x14ac:dyDescent="0.25">
      <c r="C58" s="31" t="s">
        <v>56</v>
      </c>
    </row>
    <row r="59" spans="1:6" x14ac:dyDescent="0.25">
      <c r="C59" s="31" t="s">
        <v>57</v>
      </c>
    </row>
    <row r="60" spans="1:6" x14ac:dyDescent="0.25">
      <c r="C60" s="31" t="s">
        <v>58</v>
      </c>
    </row>
    <row r="61" spans="1:6" x14ac:dyDescent="0.25">
      <c r="C61" s="31" t="s">
        <v>59</v>
      </c>
    </row>
    <row r="62" spans="1:6" x14ac:dyDescent="0.25">
      <c r="C62" s="31" t="s">
        <v>60</v>
      </c>
    </row>
    <row r="63" spans="1:6" x14ac:dyDescent="0.25">
      <c r="C63" s="31" t="s">
        <v>61</v>
      </c>
    </row>
    <row r="64" spans="1:6" x14ac:dyDescent="0.25">
      <c r="C64" s="31" t="s">
        <v>62</v>
      </c>
    </row>
    <row r="65" spans="1:5" x14ac:dyDescent="0.25">
      <c r="C65" s="31" t="s">
        <v>63</v>
      </c>
    </row>
    <row r="66" spans="1:5" x14ac:dyDescent="0.25">
      <c r="C66" s="31" t="s">
        <v>64</v>
      </c>
    </row>
    <row r="67" spans="1:5" x14ac:dyDescent="0.25">
      <c r="C67" s="31" t="s">
        <v>65</v>
      </c>
    </row>
    <row r="68" spans="1:5" x14ac:dyDescent="0.25">
      <c r="C68" s="31" t="s">
        <v>66</v>
      </c>
    </row>
    <row r="71" spans="1:5" x14ac:dyDescent="0.25">
      <c r="A71" t="s">
        <v>2324</v>
      </c>
      <c r="B71" t="s">
        <v>2342</v>
      </c>
      <c r="E71" s="31" t="s">
        <v>2343</v>
      </c>
    </row>
    <row r="72" spans="1:5" x14ac:dyDescent="0.25">
      <c r="B72" t="s">
        <v>2302</v>
      </c>
      <c r="E72" t="s">
        <v>2303</v>
      </c>
    </row>
    <row r="73" spans="1:5" x14ac:dyDescent="0.25">
      <c r="B73" t="s">
        <v>2304</v>
      </c>
      <c r="E73" t="s">
        <v>2305</v>
      </c>
    </row>
    <row r="76" spans="1:5" x14ac:dyDescent="0.25">
      <c r="A76" s="31" t="s">
        <v>2306</v>
      </c>
    </row>
    <row r="77" spans="1:5" x14ac:dyDescent="0.25">
      <c r="A77" t="s">
        <v>2307</v>
      </c>
    </row>
    <row r="78" spans="1:5" x14ac:dyDescent="0.25">
      <c r="A78" t="s">
        <v>2308</v>
      </c>
    </row>
    <row r="80" spans="1:5" x14ac:dyDescent="0.25">
      <c r="A80" s="31" t="s">
        <v>2232</v>
      </c>
    </row>
    <row r="81" spans="1:1" x14ac:dyDescent="0.25">
      <c r="A81" t="s">
        <v>2309</v>
      </c>
    </row>
    <row r="82" spans="1:1" x14ac:dyDescent="0.25">
      <c r="A82" t="s">
        <v>2310</v>
      </c>
    </row>
    <row r="83" spans="1:1" x14ac:dyDescent="0.25">
      <c r="A83" t="s">
        <v>2311</v>
      </c>
    </row>
    <row r="84" spans="1:1" x14ac:dyDescent="0.25">
      <c r="A84" t="s">
        <v>2312</v>
      </c>
    </row>
    <row r="87" spans="1:1" x14ac:dyDescent="0.25">
      <c r="A87" s="31" t="s">
        <v>2233</v>
      </c>
    </row>
    <row r="88" spans="1:1" x14ac:dyDescent="0.25">
      <c r="A88" t="s">
        <v>2313</v>
      </c>
    </row>
    <row r="89" spans="1:1" x14ac:dyDescent="0.25">
      <c r="A89" t="s">
        <v>2314</v>
      </c>
    </row>
    <row r="91" spans="1:1" x14ac:dyDescent="0.25">
      <c r="A91" s="31" t="s">
        <v>2315</v>
      </c>
    </row>
    <row r="92" spans="1:1" x14ac:dyDescent="0.25">
      <c r="A92" t="s">
        <v>2316</v>
      </c>
    </row>
    <row r="93" spans="1:1" x14ac:dyDescent="0.25">
      <c r="A93" t="s">
        <v>2317</v>
      </c>
    </row>
    <row r="96" spans="1:1" x14ac:dyDescent="0.25">
      <c r="A96" s="31" t="s">
        <v>2318</v>
      </c>
    </row>
    <row r="97" spans="1:1" x14ac:dyDescent="0.25">
      <c r="A97" t="s">
        <v>2319</v>
      </c>
    </row>
    <row r="98" spans="1:1" x14ac:dyDescent="0.25">
      <c r="A98" t="s">
        <v>2320</v>
      </c>
    </row>
    <row r="99" spans="1:1" x14ac:dyDescent="0.25">
      <c r="A99" t="s">
        <v>2321</v>
      </c>
    </row>
    <row r="100" spans="1:1" x14ac:dyDescent="0.25">
      <c r="A100" t="s">
        <v>2322</v>
      </c>
    </row>
    <row r="101" spans="1:1" x14ac:dyDescent="0.25">
      <c r="A101" t="s">
        <v>2323</v>
      </c>
    </row>
  </sheetData>
  <sheetProtection sheet="1" selectLockedCells="1" selectUnlockedCells="1"/>
  <mergeCells count="27">
    <mergeCell ref="I25:P25"/>
    <mergeCell ref="A33:G33"/>
    <mergeCell ref="A37:G37"/>
    <mergeCell ref="A35:G35"/>
    <mergeCell ref="A42:G42"/>
    <mergeCell ref="A38:G38"/>
    <mergeCell ref="H37:H39"/>
    <mergeCell ref="H41:H43"/>
    <mergeCell ref="A41:G41"/>
    <mergeCell ref="A39:G39"/>
    <mergeCell ref="A43:G43"/>
    <mergeCell ref="I22:O22"/>
    <mergeCell ref="A28:G28"/>
    <mergeCell ref="A19:G19"/>
    <mergeCell ref="A34:G34"/>
    <mergeCell ref="H33:H35"/>
    <mergeCell ref="A32:E32"/>
    <mergeCell ref="A27:G27"/>
    <mergeCell ref="A30:G30"/>
    <mergeCell ref="A31:G31"/>
    <mergeCell ref="A21:G21"/>
    <mergeCell ref="A23:G23"/>
    <mergeCell ref="H21:H23"/>
    <mergeCell ref="A22:G22"/>
    <mergeCell ref="A25:H25"/>
    <mergeCell ref="H27:H31"/>
    <mergeCell ref="A29:G29"/>
  </mergeCells>
  <pageMargins left="0.7" right="0.7" top="0.78740157499999996" bottom="0.78740157499999996" header="0.3" footer="0.3"/>
  <pageSetup paperSize="9" orientation="portrait" r:id="rId1"/>
  <headerFooter>
    <oddFooter>&amp;L&amp;F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AF2D-664C-466C-9B85-99033858C404}">
  <sheetPr codeName="Tabelle3">
    <tabColor rgb="FF002060"/>
  </sheetPr>
  <dimension ref="A1:G48"/>
  <sheetViews>
    <sheetView topLeftCell="A8" zoomScaleNormal="100" workbookViewId="0">
      <selection activeCell="D15" sqref="D15"/>
    </sheetView>
  </sheetViews>
  <sheetFormatPr baseColWidth="10" defaultColWidth="10.85546875" defaultRowHeight="15" x14ac:dyDescent="0.25"/>
  <cols>
    <col min="1" max="1" width="26.5703125" customWidth="1"/>
    <col min="2" max="3" width="14.85546875" customWidth="1"/>
    <col min="4" max="4" width="21.42578125" customWidth="1"/>
    <col min="5" max="5" width="14.5703125" customWidth="1"/>
  </cols>
  <sheetData>
    <row r="1" spans="1:5" s="31" customFormat="1" ht="28.35" customHeight="1" x14ac:dyDescent="0.35">
      <c r="A1" s="112" t="s">
        <v>2441</v>
      </c>
      <c r="B1" s="113"/>
      <c r="C1" s="113"/>
      <c r="D1" s="113"/>
      <c r="E1" s="700" t="s">
        <v>1016</v>
      </c>
    </row>
    <row r="2" spans="1:5" s="31" customFormat="1" ht="21.95" customHeight="1" x14ac:dyDescent="0.25">
      <c r="A2" s="114" t="s">
        <v>2442</v>
      </c>
      <c r="B2" s="115"/>
      <c r="C2" s="115"/>
      <c r="D2" s="115"/>
      <c r="E2" s="701"/>
    </row>
    <row r="3" spans="1:5" s="31" customFormat="1" ht="18" x14ac:dyDescent="0.25">
      <c r="A3" s="114" t="s">
        <v>2443</v>
      </c>
      <c r="B3" s="117"/>
      <c r="C3" s="117"/>
      <c r="D3" s="117"/>
      <c r="E3" s="701"/>
    </row>
    <row r="4" spans="1:5" s="31" customFormat="1" x14ac:dyDescent="0.25">
      <c r="A4" s="116" t="s">
        <v>2444</v>
      </c>
      <c r="B4" s="117"/>
      <c r="C4" s="117"/>
      <c r="D4" s="117"/>
      <c r="E4" s="701"/>
    </row>
    <row r="5" spans="1:5" s="31" customFormat="1" x14ac:dyDescent="0.25">
      <c r="A5" s="116" t="s">
        <v>2445</v>
      </c>
      <c r="B5" s="117"/>
      <c r="C5" s="117"/>
      <c r="D5" s="117"/>
      <c r="E5" s="701"/>
    </row>
    <row r="6" spans="1:5" ht="15.75" thickBot="1" x14ac:dyDescent="0.3">
      <c r="A6" s="118" t="s">
        <v>27</v>
      </c>
      <c r="B6" s="119"/>
      <c r="C6" s="119"/>
      <c r="D6" s="119"/>
      <c r="E6" s="702"/>
    </row>
    <row r="7" spans="1:5" ht="15.75" thickBot="1" x14ac:dyDescent="0.3"/>
    <row r="8" spans="1:5" ht="110.1" customHeight="1" thickBot="1" x14ac:dyDescent="0.3">
      <c r="A8" s="712" t="s">
        <v>2452</v>
      </c>
      <c r="B8" s="713"/>
      <c r="C8" s="713"/>
      <c r="D8" s="713"/>
      <c r="E8" s="714"/>
    </row>
    <row r="9" spans="1:5" ht="17.100000000000001" customHeight="1" thickBot="1" x14ac:dyDescent="0.3"/>
    <row r="10" spans="1:5" s="32" customFormat="1" ht="17.45" customHeight="1" x14ac:dyDescent="0.25">
      <c r="A10" s="654" t="s">
        <v>2453</v>
      </c>
      <c r="B10" s="494">
        <v>46023</v>
      </c>
      <c r="C10" s="495"/>
      <c r="D10" s="490"/>
      <c r="E10" s="491"/>
    </row>
    <row r="11" spans="1:5" s="32" customFormat="1" ht="17.45" customHeight="1" x14ac:dyDescent="0.25">
      <c r="A11" s="655" t="s">
        <v>2469</v>
      </c>
      <c r="B11" s="695" t="s">
        <v>2471</v>
      </c>
      <c r="C11" s="696"/>
      <c r="D11" s="693" t="s">
        <v>2357</v>
      </c>
      <c r="E11" s="697"/>
    </row>
    <row r="12" spans="1:5" s="32" customFormat="1" ht="17.45" customHeight="1" x14ac:dyDescent="0.25">
      <c r="A12" s="253" t="s">
        <v>2457</v>
      </c>
      <c r="B12" s="671" t="s">
        <v>2462</v>
      </c>
      <c r="C12" s="509"/>
      <c r="D12" s="487"/>
      <c r="E12" s="488"/>
    </row>
    <row r="13" spans="1:5" s="32" customFormat="1" ht="17.45" customHeight="1" x14ac:dyDescent="0.25">
      <c r="A13" s="655" t="s">
        <v>2454</v>
      </c>
      <c r="B13" s="507">
        <v>1111111</v>
      </c>
      <c r="C13" s="656"/>
      <c r="D13" s="657"/>
      <c r="E13" s="499"/>
    </row>
    <row r="14" spans="1:5" s="32" customFormat="1" ht="17.45" customHeight="1" x14ac:dyDescent="0.25">
      <c r="A14" s="655" t="s">
        <v>2458</v>
      </c>
      <c r="B14" s="693" t="s">
        <v>2358</v>
      </c>
      <c r="C14" s="698"/>
      <c r="D14" s="699"/>
      <c r="E14" s="493"/>
    </row>
    <row r="15" spans="1:5" s="32" customFormat="1" ht="17.45" customHeight="1" x14ac:dyDescent="0.25">
      <c r="A15" s="655" t="s">
        <v>2459</v>
      </c>
      <c r="B15" s="507">
        <v>3333</v>
      </c>
      <c r="C15" s="544" t="s">
        <v>2356</v>
      </c>
      <c r="D15" s="508"/>
      <c r="E15" s="488"/>
    </row>
    <row r="16" spans="1:5" s="32" customFormat="1" ht="17.45" customHeight="1" x14ac:dyDescent="0.25">
      <c r="A16" s="688" t="s">
        <v>2478</v>
      </c>
      <c r="B16" s="507">
        <v>200000</v>
      </c>
      <c r="C16" s="507">
        <v>600000</v>
      </c>
      <c r="D16" s="703"/>
      <c r="E16" s="704"/>
    </row>
    <row r="17" spans="1:5" s="32" customFormat="1" ht="17.45" customHeight="1" x14ac:dyDescent="0.25">
      <c r="A17" s="532" t="s">
        <v>2093</v>
      </c>
      <c r="B17" s="693" t="s">
        <v>2075</v>
      </c>
      <c r="C17" s="694"/>
      <c r="D17" s="486"/>
      <c r="E17" s="488"/>
    </row>
    <row r="18" spans="1:5" s="32" customFormat="1" ht="17.45" customHeight="1" x14ac:dyDescent="0.25">
      <c r="A18" s="720" t="s">
        <v>2101</v>
      </c>
      <c r="B18" s="721"/>
      <c r="C18" s="721"/>
      <c r="D18" s="507">
        <v>2000</v>
      </c>
      <c r="E18" s="254"/>
    </row>
    <row r="19" spans="1:5" s="32" customFormat="1" ht="17.45" hidden="1" customHeight="1" x14ac:dyDescent="0.25">
      <c r="A19" s="720" t="s">
        <v>2102</v>
      </c>
      <c r="B19" s="721"/>
      <c r="C19" s="721"/>
      <c r="D19" s="496">
        <v>46024</v>
      </c>
      <c r="E19" s="255"/>
    </row>
    <row r="20" spans="1:5" s="32" customFormat="1" ht="17.45" customHeight="1" thickBot="1" x14ac:dyDescent="0.3">
      <c r="A20" s="722" t="s">
        <v>2103</v>
      </c>
      <c r="B20" s="723"/>
      <c r="C20" s="723"/>
      <c r="D20" s="668">
        <v>46025</v>
      </c>
      <c r="E20" s="669"/>
    </row>
    <row r="21" spans="1:5" s="32" customFormat="1" ht="17.45" hidden="1" customHeight="1" thickBot="1" x14ac:dyDescent="0.3">
      <c r="A21" s="715"/>
      <c r="B21" s="716"/>
      <c r="C21" s="716"/>
      <c r="D21" s="666"/>
      <c r="E21" s="667"/>
    </row>
    <row r="22" spans="1:5" ht="17.45" customHeight="1" thickBot="1" x14ac:dyDescent="0.3">
      <c r="A22" s="31"/>
      <c r="B22" s="31"/>
      <c r="C22" s="31"/>
      <c r="D22" s="31"/>
      <c r="E22" s="31"/>
    </row>
    <row r="23" spans="1:5" s="564" customFormat="1" ht="14.1" customHeight="1" x14ac:dyDescent="0.25">
      <c r="A23" s="670" t="s">
        <v>2105</v>
      </c>
      <c r="B23" s="717" t="s">
        <v>2106</v>
      </c>
      <c r="C23" s="718"/>
      <c r="D23" s="717" t="s">
        <v>2107</v>
      </c>
      <c r="E23" s="719"/>
    </row>
    <row r="24" spans="1:5" s="564" customFormat="1" ht="14.1" customHeight="1" x14ac:dyDescent="0.25">
      <c r="A24" s="658" t="s">
        <v>2108</v>
      </c>
      <c r="B24" s="748"/>
      <c r="C24" s="743"/>
      <c r="D24" s="724"/>
      <c r="E24" s="725"/>
    </row>
    <row r="25" spans="1:5" s="564" customFormat="1" ht="14.1" customHeight="1" x14ac:dyDescent="0.25">
      <c r="A25" s="659"/>
      <c r="B25" s="749"/>
      <c r="C25" s="750"/>
      <c r="D25" s="726"/>
      <c r="E25" s="727"/>
    </row>
    <row r="26" spans="1:5" s="564" customFormat="1" ht="14.1" customHeight="1" x14ac:dyDescent="0.25">
      <c r="A26" s="660"/>
      <c r="B26" s="749"/>
      <c r="C26" s="750"/>
      <c r="D26" s="726"/>
      <c r="E26" s="727"/>
    </row>
    <row r="27" spans="1:5" s="564" customFormat="1" ht="14.1" customHeight="1" x14ac:dyDescent="0.25">
      <c r="A27" s="660"/>
      <c r="B27" s="739"/>
      <c r="C27" s="750"/>
      <c r="D27" s="739"/>
      <c r="E27" s="727"/>
    </row>
    <row r="28" spans="1:5" s="564" customFormat="1" ht="14.1" customHeight="1" x14ac:dyDescent="0.25">
      <c r="A28" s="661"/>
      <c r="B28" s="740"/>
      <c r="C28" s="751"/>
      <c r="D28" s="740"/>
      <c r="E28" s="741"/>
    </row>
    <row r="29" spans="1:5" s="564" customFormat="1" ht="14.1" customHeight="1" x14ac:dyDescent="0.25">
      <c r="A29" s="662" t="s">
        <v>2455</v>
      </c>
      <c r="B29" s="752"/>
      <c r="C29" s="743"/>
      <c r="D29" s="724"/>
      <c r="E29" s="725"/>
    </row>
    <row r="30" spans="1:5" s="564" customFormat="1" ht="14.1" customHeight="1" x14ac:dyDescent="0.25">
      <c r="A30" s="663"/>
      <c r="B30" s="739"/>
      <c r="C30" s="750"/>
      <c r="D30" s="739"/>
      <c r="E30" s="727"/>
    </row>
    <row r="31" spans="1:5" s="564" customFormat="1" ht="14.1" customHeight="1" x14ac:dyDescent="0.25">
      <c r="A31" s="661"/>
      <c r="B31" s="740"/>
      <c r="C31" s="751"/>
      <c r="D31" s="740"/>
      <c r="E31" s="741"/>
    </row>
    <row r="32" spans="1:5" s="564" customFormat="1" ht="14.1" customHeight="1" x14ac:dyDescent="0.25">
      <c r="A32" s="662" t="s">
        <v>2456</v>
      </c>
      <c r="B32" s="752"/>
      <c r="C32" s="743"/>
      <c r="D32" s="724"/>
      <c r="E32" s="725"/>
    </row>
    <row r="33" spans="1:7" s="564" customFormat="1" ht="14.1" customHeight="1" x14ac:dyDescent="0.25">
      <c r="A33" s="664"/>
      <c r="B33" s="739"/>
      <c r="C33" s="750"/>
      <c r="D33" s="739"/>
      <c r="E33" s="727"/>
    </row>
    <row r="34" spans="1:7" s="564" customFormat="1" ht="14.1" customHeight="1" x14ac:dyDescent="0.25">
      <c r="A34" s="660"/>
      <c r="B34" s="739"/>
      <c r="C34" s="750"/>
      <c r="D34" s="739"/>
      <c r="E34" s="727"/>
    </row>
    <row r="35" spans="1:7" s="564" customFormat="1" ht="14.1" customHeight="1" x14ac:dyDescent="0.25">
      <c r="A35" s="660"/>
      <c r="B35" s="739"/>
      <c r="C35" s="750"/>
      <c r="D35" s="739"/>
      <c r="E35" s="727"/>
    </row>
    <row r="36" spans="1:7" s="564" customFormat="1" ht="14.1" customHeight="1" x14ac:dyDescent="0.25">
      <c r="A36" s="661"/>
      <c r="B36" s="740"/>
      <c r="C36" s="751"/>
      <c r="D36" s="740"/>
      <c r="E36" s="741"/>
    </row>
    <row r="37" spans="1:7" s="564" customFormat="1" ht="14.1" customHeight="1" x14ac:dyDescent="0.25">
      <c r="A37" s="662" t="s">
        <v>2460</v>
      </c>
      <c r="B37" s="742"/>
      <c r="C37" s="743"/>
      <c r="D37" s="724"/>
      <c r="E37" s="746"/>
    </row>
    <row r="38" spans="1:7" s="511" customFormat="1" ht="14.1" customHeight="1" thickBot="1" x14ac:dyDescent="0.3">
      <c r="A38" s="665"/>
      <c r="B38" s="744"/>
      <c r="C38" s="745"/>
      <c r="D38" s="744"/>
      <c r="E38" s="747"/>
    </row>
    <row r="39" spans="1:7" ht="15.6" customHeight="1" thickBot="1" x14ac:dyDescent="0.3">
      <c r="A39" s="728"/>
      <c r="B39" s="728"/>
      <c r="C39" s="728"/>
      <c r="D39" s="728"/>
      <c r="E39" s="728"/>
    </row>
    <row r="40" spans="1:7" ht="58.7" customHeight="1" thickBot="1" x14ac:dyDescent="0.3">
      <c r="A40" s="736" t="s">
        <v>2109</v>
      </c>
      <c r="B40" s="737"/>
      <c r="C40" s="737"/>
      <c r="D40" s="737"/>
      <c r="E40" s="738"/>
    </row>
    <row r="41" spans="1:7" s="256" customFormat="1" ht="13.5" thickBot="1" x14ac:dyDescent="0.25">
      <c r="A41" s="729" t="s">
        <v>2110</v>
      </c>
      <c r="B41" s="730"/>
      <c r="C41" s="730"/>
      <c r="D41" s="730"/>
      <c r="E41" s="731"/>
    </row>
    <row r="42" spans="1:7" s="256" customFormat="1" ht="164.45" customHeight="1" thickBot="1" x14ac:dyDescent="0.25">
      <c r="A42" s="732" t="s">
        <v>2359</v>
      </c>
      <c r="B42" s="706"/>
      <c r="C42" s="706"/>
      <c r="D42" s="706"/>
      <c r="E42" s="707"/>
    </row>
    <row r="43" spans="1:7" s="256" customFormat="1" ht="13.5" thickBot="1" x14ac:dyDescent="0.25">
      <c r="A43" s="708" t="s">
        <v>2111</v>
      </c>
      <c r="B43" s="709"/>
      <c r="C43" s="709"/>
      <c r="D43" s="709"/>
      <c r="E43" s="710"/>
    </row>
    <row r="44" spans="1:7" s="256" customFormat="1" ht="113.1" customHeight="1" thickBot="1" x14ac:dyDescent="0.25">
      <c r="A44" s="733" t="s">
        <v>2373</v>
      </c>
      <c r="B44" s="734"/>
      <c r="C44" s="734"/>
      <c r="D44" s="734"/>
      <c r="E44" s="735"/>
    </row>
    <row r="45" spans="1:7" s="256" customFormat="1" ht="13.5" thickBot="1" x14ac:dyDescent="0.25">
      <c r="A45" s="708" t="s">
        <v>2112</v>
      </c>
      <c r="B45" s="709"/>
      <c r="C45" s="709"/>
      <c r="D45" s="709"/>
      <c r="E45" s="710"/>
    </row>
    <row r="46" spans="1:7" s="256" customFormat="1" ht="153.94999999999999" customHeight="1" thickBot="1" x14ac:dyDescent="0.25">
      <c r="A46" s="705" t="s">
        <v>2113</v>
      </c>
      <c r="B46" s="706"/>
      <c r="C46" s="706"/>
      <c r="D46" s="706"/>
      <c r="E46" s="707"/>
    </row>
    <row r="47" spans="1:7" s="256" customFormat="1" ht="13.5" thickBot="1" x14ac:dyDescent="0.25">
      <c r="A47" s="708" t="s">
        <v>2114</v>
      </c>
      <c r="B47" s="709"/>
      <c r="C47" s="709"/>
      <c r="D47" s="709"/>
      <c r="E47" s="710"/>
    </row>
    <row r="48" spans="1:7" s="256" customFormat="1" ht="125.1" customHeight="1" thickBot="1" x14ac:dyDescent="0.25">
      <c r="A48" s="711" t="s">
        <v>2350</v>
      </c>
      <c r="B48" s="706"/>
      <c r="C48" s="706"/>
      <c r="D48" s="706"/>
      <c r="E48" s="707"/>
      <c r="G48" s="537"/>
    </row>
  </sheetData>
  <sheetProtection sheet="1" objects="1" scenarios="1"/>
  <mergeCells count="53">
    <mergeCell ref="D37:E37"/>
    <mergeCell ref="D38:E38"/>
    <mergeCell ref="B24:C24"/>
    <mergeCell ref="B25:C25"/>
    <mergeCell ref="B26:C26"/>
    <mergeCell ref="B27:C27"/>
    <mergeCell ref="B28:C28"/>
    <mergeCell ref="B29:C29"/>
    <mergeCell ref="B30:C30"/>
    <mergeCell ref="B31:C31"/>
    <mergeCell ref="B32:C32"/>
    <mergeCell ref="B33:C33"/>
    <mergeCell ref="B34:C34"/>
    <mergeCell ref="B35:C35"/>
    <mergeCell ref="B36:C36"/>
    <mergeCell ref="A42:E42"/>
    <mergeCell ref="A43:E43"/>
    <mergeCell ref="A44:E44"/>
    <mergeCell ref="A40:E40"/>
    <mergeCell ref="D27:E27"/>
    <mergeCell ref="D28:E28"/>
    <mergeCell ref="D29:E29"/>
    <mergeCell ref="D30:E30"/>
    <mergeCell ref="D31:E31"/>
    <mergeCell ref="B37:C37"/>
    <mergeCell ref="D32:E32"/>
    <mergeCell ref="D33:E33"/>
    <mergeCell ref="D34:E34"/>
    <mergeCell ref="D35:E35"/>
    <mergeCell ref="D36:E36"/>
    <mergeCell ref="B38:C38"/>
    <mergeCell ref="A46:E46"/>
    <mergeCell ref="A47:E47"/>
    <mergeCell ref="A48:E48"/>
    <mergeCell ref="A8:E8"/>
    <mergeCell ref="A21:C21"/>
    <mergeCell ref="B23:C23"/>
    <mergeCell ref="D23:E23"/>
    <mergeCell ref="A18:C18"/>
    <mergeCell ref="A19:C19"/>
    <mergeCell ref="A20:C20"/>
    <mergeCell ref="D24:E24"/>
    <mergeCell ref="D25:E25"/>
    <mergeCell ref="D26:E26"/>
    <mergeCell ref="A45:E45"/>
    <mergeCell ref="A39:E39"/>
    <mergeCell ref="A41:E41"/>
    <mergeCell ref="B17:C17"/>
    <mergeCell ref="B11:C11"/>
    <mergeCell ref="D11:E11"/>
    <mergeCell ref="B14:D14"/>
    <mergeCell ref="E1:E6"/>
    <mergeCell ref="D16:E16"/>
  </mergeCells>
  <pageMargins left="0.59055118110236227" right="0.39370078740157483" top="0.78740157480314965" bottom="0.78740157480314965" header="0.31496062992125984" footer="0.31496062992125984"/>
  <pageSetup paperSize="9" orientation="portrait" r:id="rId1"/>
  <headerFooter>
    <oddFooter>&amp;L&amp;F
&amp;A&amp;RSeite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904-031F-45BF-BBFD-A8FA0E6F9BCE}">
  <sheetPr codeName="Tabelle1">
    <tabColor rgb="FF002060"/>
  </sheetPr>
  <dimension ref="A1:H60"/>
  <sheetViews>
    <sheetView topLeftCell="A30" zoomScaleNormal="100" workbookViewId="0">
      <selection activeCell="E34" sqref="E34"/>
    </sheetView>
  </sheetViews>
  <sheetFormatPr baseColWidth="10" defaultColWidth="10.85546875" defaultRowHeight="14.25" x14ac:dyDescent="0.2"/>
  <cols>
    <col min="1" max="1" width="32.42578125" style="31" customWidth="1"/>
    <col min="2" max="2" width="14.5703125" style="31" customWidth="1"/>
    <col min="3" max="3" width="18.140625" style="31" customWidth="1"/>
    <col min="4" max="4" width="15.140625" style="31" customWidth="1"/>
    <col min="5" max="5" width="16.85546875" style="31" customWidth="1"/>
    <col min="6" max="16384" width="10.85546875" style="31"/>
  </cols>
  <sheetData>
    <row r="1" spans="1:6" s="92" customFormat="1" ht="36.6" customHeight="1" x14ac:dyDescent="0.3">
      <c r="A1" s="90" t="str">
        <f>"Compendio dei difetti risultanti dal CPR del "&amp;TEXT('01 TITOLO CONTROLLO PERIODICO'!B10,"TT.MM.JJJJ")</f>
        <v>Compendio dei difetti risultanti dal CPR del 01.01.2026</v>
      </c>
      <c r="B1" s="90"/>
      <c r="C1" s="90"/>
      <c r="D1" s="91"/>
      <c r="E1" s="91"/>
      <c r="F1" s="536"/>
    </row>
    <row r="2" spans="1:6" ht="15" thickBot="1" x14ac:dyDescent="0.25"/>
    <row r="3" spans="1:6" ht="15.75" x14ac:dyDescent="0.2">
      <c r="A3" s="765" t="s">
        <v>2466</v>
      </c>
      <c r="B3" s="766"/>
      <c r="C3" s="766"/>
      <c r="D3" s="766"/>
      <c r="E3" s="767"/>
    </row>
    <row r="4" spans="1:6" s="105" customFormat="1" ht="26.45" customHeight="1" thickBot="1" x14ac:dyDescent="0.3">
      <c r="A4" s="768" t="s">
        <v>2115</v>
      </c>
      <c r="B4" s="769"/>
      <c r="C4" s="769"/>
      <c r="D4" s="769"/>
      <c r="E4" s="770"/>
    </row>
    <row r="5" spans="1:6" ht="1.5" customHeight="1" x14ac:dyDescent="0.2">
      <c r="A5" s="107"/>
      <c r="B5" s="107"/>
      <c r="C5" s="107"/>
      <c r="D5" s="107"/>
      <c r="E5" s="107"/>
    </row>
    <row r="6" spans="1:6" ht="9.6" customHeight="1" thickBot="1" x14ac:dyDescent="0.25"/>
    <row r="7" spans="1:6" s="89" customFormat="1" ht="26.45" customHeight="1" x14ac:dyDescent="0.25">
      <c r="A7" s="84" t="s">
        <v>2116</v>
      </c>
      <c r="B7" s="85" t="s">
        <v>2117</v>
      </c>
      <c r="C7" s="86" t="s">
        <v>2118</v>
      </c>
      <c r="D7" s="87" t="s">
        <v>2119</v>
      </c>
      <c r="E7" s="88" t="s">
        <v>2120</v>
      </c>
    </row>
    <row r="8" spans="1:6" s="44" customFormat="1" ht="15.6" customHeight="1" x14ac:dyDescent="0.25">
      <c r="A8" s="533" t="s">
        <v>2121</v>
      </c>
      <c r="B8" s="41">
        <f>COUNTIFS('02 LISTA CONTROLLO E RAPPORTO'!$D$8:$D$143,"L",'02 LISTA CONTROLLO E RAPPORTO'!$A$8:$A$143,"X")</f>
        <v>0</v>
      </c>
      <c r="C8" s="42">
        <f>COUNTIFS('02 LISTA CONTROLLO E RAPPORTO'!$D$8:$D$143,"I",'02 LISTA CONTROLLO E RAPPORTO'!$A$8:$A$143,"X")</f>
        <v>0</v>
      </c>
      <c r="D8" s="43">
        <f>COUNTIFS('02 LISTA CONTROLLO E RAPPORTO'!$D$8:$D$143,"G",'02 LISTA CONTROLLO E RAPPORTO'!$A$8:$A$143,"X")</f>
        <v>0</v>
      </c>
      <c r="E8" s="81">
        <f>COUNTIFS('02 LISTA CONTROLLO E RAPPORTO'!$D$8:$D$143,"s",'02 LISTA CONTROLLO E RAPPORTO'!$A$8:$A$143,"x")</f>
        <v>0</v>
      </c>
    </row>
    <row r="9" spans="1:6" s="44" customFormat="1" ht="15.6" customHeight="1" x14ac:dyDescent="0.25">
      <c r="A9" s="533" t="s">
        <v>2122</v>
      </c>
      <c r="B9" s="41">
        <f>COUNTIFS('02 LISTA CONTROLLO E RAPPORTO'!$D$151:$D$434,"L",'02 LISTA CONTROLLO E RAPPORTO'!$A151:$A$434,"x")</f>
        <v>0</v>
      </c>
      <c r="C9" s="42">
        <f>COUNTIFS('02 LISTA CONTROLLO E RAPPORTO'!$D$151:$D$434,"I",'02 LISTA CONTROLLO E RAPPORTO'!$A151:$A$434,"x")</f>
        <v>0</v>
      </c>
      <c r="D9" s="43">
        <f>COUNTIFS('02 LISTA CONTROLLO E RAPPORTO'!$D$151:$D$434,"G",'02 LISTA CONTROLLO E RAPPORTO'!$A151:$A$434,"x")</f>
        <v>0</v>
      </c>
      <c r="E9" s="81">
        <f>COUNTIFS('02 LISTA CONTROLLO E RAPPORTO'!$D$151:$D$434,"s",'02 LISTA CONTROLLO E RAPPORTO'!$A151:$A$434,"x")</f>
        <v>0</v>
      </c>
    </row>
    <row r="10" spans="1:6" s="44" customFormat="1" ht="15.6" customHeight="1" x14ac:dyDescent="0.25">
      <c r="A10" s="533" t="s">
        <v>2123</v>
      </c>
      <c r="B10" s="41">
        <f>COUNTIFS('02 LISTA CONTROLLO E RAPPORTO'!$D$442:$D$690,"L",'02 LISTA CONTROLLO E RAPPORTO'!$A442:$A$690,"x")</f>
        <v>0</v>
      </c>
      <c r="C10" s="42">
        <f>COUNTIFS('02 LISTA CONTROLLO E RAPPORTO'!$D$442:$D$690,"I",'02 LISTA CONTROLLO E RAPPORTO'!$A442:$A$690,"x")</f>
        <v>0</v>
      </c>
      <c r="D10" s="43">
        <f>COUNTIFS('02 LISTA CONTROLLO E RAPPORTO'!$D$442:$D$690,"G",'02 LISTA CONTROLLO E RAPPORTO'!$A442:$A$690,"x")</f>
        <v>0</v>
      </c>
      <c r="E10" s="81">
        <f>COUNTIFS('02 LISTA CONTROLLO E RAPPORTO'!$D$442:$D$690,"s",'02 LISTA CONTROLLO E RAPPORTO'!$A442:$A$690,"x")</f>
        <v>0</v>
      </c>
    </row>
    <row r="11" spans="1:6" s="44" customFormat="1" ht="15.6" customHeight="1" x14ac:dyDescent="0.25">
      <c r="A11" s="533" t="s">
        <v>2124</v>
      </c>
      <c r="B11" s="41">
        <f>COUNTIFS('02 LISTA CONTROLLO E RAPPORTO'!$D$698:$D$805,"L",'02 LISTA CONTROLLO E RAPPORTO'!$A698:$A$805,"x")</f>
        <v>0</v>
      </c>
      <c r="C11" s="42">
        <f>COUNTIFS('02 LISTA CONTROLLO E RAPPORTO'!$D$698:$D$805,"I",'02 LISTA CONTROLLO E RAPPORTO'!$A698:$A$805,"x")</f>
        <v>0</v>
      </c>
      <c r="D11" s="43">
        <f>COUNTIFS('02 LISTA CONTROLLO E RAPPORTO'!$D$698:$D$805,"G",'02 LISTA CONTROLLO E RAPPORTO'!$A698:$A$805,"x")</f>
        <v>0</v>
      </c>
      <c r="E11" s="81">
        <f>COUNTIFS('02 LISTA CONTROLLO E RAPPORTO'!$D$698:$D$805,"s",'02 LISTA CONTROLLO E RAPPORTO'!$A698:$A$805,"x")</f>
        <v>0</v>
      </c>
    </row>
    <row r="12" spans="1:6" s="44" customFormat="1" ht="24.75" customHeight="1" x14ac:dyDescent="0.25">
      <c r="A12" s="557" t="s">
        <v>2125</v>
      </c>
      <c r="B12" s="41">
        <f>COUNTIFS('02 LISTA CONTROLLO E RAPPORTO'!$D$813:$D$871,"L",'02 LISTA CONTROLLO E RAPPORTO'!$A$813:$A$871,"x")</f>
        <v>0</v>
      </c>
      <c r="C12" s="42">
        <f>COUNTIFS('02 LISTA CONTROLLO E RAPPORTO'!$D$813:$D$871,"I",'02 LISTA CONTROLLO E RAPPORTO'!$A$813:$A$871,"x")</f>
        <v>0</v>
      </c>
      <c r="D12" s="43">
        <f>COUNTIFS('02 LISTA CONTROLLO E RAPPORTO'!$D$813:$D$871,"G",'02 LISTA CONTROLLO E RAPPORTO'!$A$813:$A$871,"x")</f>
        <v>0</v>
      </c>
      <c r="E12" s="81">
        <f>COUNTIFS('02 LISTA CONTROLLO E RAPPORTO'!$D$813:$D$871,"s",'02 LISTA CONTROLLO E RAPPORTO'!$A$813:$A$871,"x")</f>
        <v>0</v>
      </c>
    </row>
    <row r="13" spans="1:6" s="44" customFormat="1" ht="15.6" customHeight="1" x14ac:dyDescent="0.25">
      <c r="A13" s="533" t="s">
        <v>2126</v>
      </c>
      <c r="B13" s="41">
        <f>COUNTIFS('02 LISTA CONTROLLO E RAPPORTO'!$D$879:$D$1020,"L",'02 LISTA CONTROLLO E RAPPORTO'!$A$879:$A$1020,"x")</f>
        <v>0</v>
      </c>
      <c r="C13" s="42">
        <f>COUNTIFS('02 LISTA CONTROLLO E RAPPORTO'!$D$879:$D$1020,"I",'02 LISTA CONTROLLO E RAPPORTO'!$A$879:$A$1020,"x")</f>
        <v>0</v>
      </c>
      <c r="D13" s="43">
        <f>COUNTIFS('02 LISTA CONTROLLO E RAPPORTO'!$D$879:$D$1020,"G",'02 LISTA CONTROLLO E RAPPORTO'!$A$879:$A$1020,"x")</f>
        <v>0</v>
      </c>
      <c r="E13" s="81">
        <f>COUNTIFS('02 LISTA CONTROLLO E RAPPORTO'!$D$879:$D$1020,"s",'02 LISTA CONTROLLO E RAPPORTO'!$A$879:$A$1020,"x")</f>
        <v>0</v>
      </c>
    </row>
    <row r="14" spans="1:6" s="44" customFormat="1" ht="15.6" customHeight="1" x14ac:dyDescent="0.25">
      <c r="A14" s="533" t="s">
        <v>2127</v>
      </c>
      <c r="B14" s="41">
        <f>COUNTIFS('02 LISTA CONTROLLO E RAPPORTO'!$D$1028:$D$1143,"L",'02 LISTA CONTROLLO E RAPPORTO'!$A$1028:$A$1143,"X")</f>
        <v>0</v>
      </c>
      <c r="C14" s="42">
        <f>COUNTIFS('02 LISTA CONTROLLO E RAPPORTO'!$D$1028:$D$1143,"I",'02 LISTA CONTROLLO E RAPPORTO'!$A$1028:$A$1143,"x")</f>
        <v>0</v>
      </c>
      <c r="D14" s="43">
        <f>COUNTIFS('02 LISTA CONTROLLO E RAPPORTO'!$D$1028:$D$1143,"G",'02 LISTA CONTROLLO E RAPPORTO'!$A$1028:$A$1143,"x")</f>
        <v>0</v>
      </c>
      <c r="E14" s="81">
        <f>COUNTIFS('02 LISTA CONTROLLO E RAPPORTO'!$D$1028:$D$1143,"s",'02 LISTA CONTROLLO E RAPPORTO'!$A$1028:$A$1143,"x")</f>
        <v>0</v>
      </c>
    </row>
    <row r="15" spans="1:6" s="44" customFormat="1" ht="15.6" customHeight="1" x14ac:dyDescent="0.25">
      <c r="A15" s="533" t="s">
        <v>2128</v>
      </c>
      <c r="B15" s="41">
        <f>COUNTIFS('02 LISTA CONTROLLO E RAPPORTO'!$D$1151:$D$1198,"L",'02 LISTA CONTROLLO E RAPPORTO'!$A$1151:$A$1198,"x")</f>
        <v>0</v>
      </c>
      <c r="C15" s="42">
        <f>COUNTIFS('02 LISTA CONTROLLO E RAPPORTO'!$D$1151:$D$1198,"I",'02 LISTA CONTROLLO E RAPPORTO'!$A$1151:$A$1198,"x")</f>
        <v>0</v>
      </c>
      <c r="D15" s="43">
        <f>COUNTIFS('02 LISTA CONTROLLO E RAPPORTO'!$D$1151:$D$1198,"G",'02 LISTA CONTROLLO E RAPPORTO'!$A$1151:$A$1198,"x")</f>
        <v>0</v>
      </c>
      <c r="E15" s="81">
        <f>COUNTIFS('02 LISTA CONTROLLO E RAPPORTO'!$D$1151:$D$1198,"S",'02 LISTA CONTROLLO E RAPPORTO'!$A$1151:$A$1198,"x")</f>
        <v>0</v>
      </c>
    </row>
    <row r="16" spans="1:6" s="44" customFormat="1" ht="15.6" customHeight="1" thickBot="1" x14ac:dyDescent="0.3">
      <c r="A16" s="50" t="s">
        <v>2360</v>
      </c>
      <c r="B16" s="51">
        <f>SUM(B8:B15)</f>
        <v>0</v>
      </c>
      <c r="C16" s="52">
        <f>SUM(C8:C15)</f>
        <v>0</v>
      </c>
      <c r="D16" s="53">
        <f>SUM(D8:D15)</f>
        <v>0</v>
      </c>
      <c r="E16" s="83">
        <f>SUM(E8:E15)</f>
        <v>0</v>
      </c>
      <c r="F16" s="338">
        <f>SUM(B16:E16)</f>
        <v>0</v>
      </c>
    </row>
    <row r="17" spans="1:6" s="44" customFormat="1" ht="27" customHeight="1" x14ac:dyDescent="0.25">
      <c r="A17" s="54"/>
      <c r="B17" s="55"/>
      <c r="C17" s="55"/>
      <c r="D17" s="55"/>
      <c r="E17" s="55"/>
    </row>
    <row r="18" spans="1:6" ht="30.6" customHeight="1" x14ac:dyDescent="0.2">
      <c r="A18" s="780" t="s">
        <v>2375</v>
      </c>
      <c r="B18" s="781"/>
      <c r="C18" s="781"/>
      <c r="D18" s="781"/>
      <c r="E18" s="782"/>
    </row>
    <row r="19" spans="1:6" ht="30.6" customHeight="1" x14ac:dyDescent="0.2">
      <c r="A19" s="780" t="s">
        <v>2374</v>
      </c>
      <c r="B19" s="781"/>
      <c r="C19" s="781"/>
      <c r="D19" s="781"/>
      <c r="E19" s="782"/>
    </row>
    <row r="20" spans="1:6" ht="30.6" customHeight="1" x14ac:dyDescent="0.2">
      <c r="A20" s="780" t="s">
        <v>2130</v>
      </c>
      <c r="B20" s="781"/>
      <c r="C20" s="781"/>
      <c r="D20" s="781"/>
      <c r="E20" s="782"/>
    </row>
    <row r="21" spans="1:6" ht="33" customHeight="1" x14ac:dyDescent="0.2">
      <c r="A21" s="777" t="s">
        <v>2131</v>
      </c>
      <c r="B21" s="778"/>
      <c r="C21" s="778"/>
      <c r="D21" s="778"/>
      <c r="E21" s="779"/>
    </row>
    <row r="22" spans="1:6" ht="7.5" customHeight="1" x14ac:dyDescent="0.2">
      <c r="A22" s="93"/>
      <c r="B22" s="93"/>
      <c r="C22" s="93"/>
      <c r="D22" s="93"/>
      <c r="E22" s="93"/>
    </row>
    <row r="23" spans="1:6" s="44" customFormat="1" ht="15" thickBot="1" x14ac:dyDescent="0.3">
      <c r="A23" s="94"/>
      <c r="B23" s="95"/>
      <c r="C23" s="95"/>
      <c r="D23" s="95"/>
      <c r="E23" s="95"/>
    </row>
    <row r="24" spans="1:6" s="44" customFormat="1" ht="22.5" customHeight="1" x14ac:dyDescent="0.25">
      <c r="A24" s="771" t="s">
        <v>2465</v>
      </c>
      <c r="B24" s="772"/>
      <c r="C24" s="772"/>
      <c r="D24" s="772"/>
      <c r="E24" s="773"/>
    </row>
    <row r="25" spans="1:6" s="44" customFormat="1" ht="183.6" customHeight="1" thickBot="1" x14ac:dyDescent="0.3">
      <c r="A25" s="774" t="str">
        <f>IF(AND(D16&gt;0),'Dati di base '!I31,IF(AND(C16&gt;0),'Dati di base '!I30,IF(AND(B16&gt;0),'Dati di base '!I28,IF(AND(E16&gt;0),'Dati di base '!I29,IF(AND(B16=0,C16=0,D16=0,E16=0),'Dati di base '!I27," ")))))</f>
        <v xml:space="preserve">
Stato della costruzione di protezione: la costruzione di protezione è pronta all'esercizio e non presenta difetti.
</v>
      </c>
      <c r="B25" s="775"/>
      <c r="C25" s="775"/>
      <c r="D25" s="775"/>
      <c r="E25" s="776"/>
      <c r="F25" s="535"/>
    </row>
    <row r="26" spans="1:6" s="44" customFormat="1" ht="15" customHeight="1" x14ac:dyDescent="0.25">
      <c r="A26" s="94"/>
      <c r="B26" s="94"/>
      <c r="C26" s="94"/>
      <c r="D26" s="94"/>
      <c r="E26" s="94"/>
    </row>
    <row r="27" spans="1:6" s="98" customFormat="1" ht="16.5" customHeight="1" x14ac:dyDescent="0.25">
      <c r="A27" s="549" t="s">
        <v>2341</v>
      </c>
    </row>
    <row r="28" spans="1:6" ht="6.95" customHeight="1" thickBot="1" x14ac:dyDescent="0.25"/>
    <row r="29" spans="1:6" x14ac:dyDescent="0.2">
      <c r="A29" s="120" t="s">
        <v>2117</v>
      </c>
      <c r="B29" s="111" t="s">
        <v>2133</v>
      </c>
      <c r="C29" s="794" t="s">
        <v>2134</v>
      </c>
      <c r="D29" s="794"/>
      <c r="E29" s="795"/>
    </row>
    <row r="30" spans="1:6" x14ac:dyDescent="0.2">
      <c r="A30" s="565" t="s">
        <v>2118</v>
      </c>
      <c r="B30" s="566" t="s">
        <v>2133</v>
      </c>
      <c r="C30" s="789" t="s">
        <v>2134</v>
      </c>
      <c r="D30" s="789"/>
      <c r="E30" s="790"/>
    </row>
    <row r="31" spans="1:6" x14ac:dyDescent="0.2">
      <c r="A31" s="565" t="s">
        <v>2132</v>
      </c>
      <c r="B31" s="566" t="s">
        <v>2133</v>
      </c>
      <c r="C31" s="789" t="s">
        <v>2134</v>
      </c>
      <c r="D31" s="789"/>
      <c r="E31" s="790"/>
    </row>
    <row r="32" spans="1:6" ht="15" thickBot="1" x14ac:dyDescent="0.25">
      <c r="A32" s="567" t="s">
        <v>2120</v>
      </c>
      <c r="B32" s="568" t="s">
        <v>2133</v>
      </c>
      <c r="C32" s="791" t="s">
        <v>2134</v>
      </c>
      <c r="D32" s="791"/>
      <c r="E32" s="792"/>
    </row>
    <row r="33" spans="1:8" s="44" customFormat="1" ht="30" customHeight="1" thickBot="1" x14ac:dyDescent="0.3">
      <c r="A33" s="94"/>
      <c r="B33" s="95"/>
      <c r="C33" s="793"/>
      <c r="D33" s="793"/>
      <c r="E33" s="793"/>
    </row>
    <row r="34" spans="1:8" ht="45.75" customHeight="1" thickBot="1" x14ac:dyDescent="0.25">
      <c r="A34" s="753" t="s">
        <v>2369</v>
      </c>
      <c r="B34" s="754"/>
      <c r="C34" s="754"/>
      <c r="D34" s="755"/>
      <c r="E34" s="569" t="s">
        <v>25</v>
      </c>
    </row>
    <row r="35" spans="1:8" s="96" customFormat="1" ht="23.45" customHeight="1" thickBot="1" x14ac:dyDescent="0.3">
      <c r="A35" s="128"/>
      <c r="B35" s="128"/>
      <c r="C35" s="128"/>
      <c r="D35" s="128"/>
      <c r="E35" s="128"/>
    </row>
    <row r="36" spans="1:8" s="44" customFormat="1" ht="14.1" customHeight="1" x14ac:dyDescent="0.25">
      <c r="A36" s="759" t="s">
        <v>2135</v>
      </c>
      <c r="B36" s="760"/>
      <c r="C36" s="760"/>
      <c r="D36" s="760"/>
      <c r="E36" s="761"/>
    </row>
    <row r="37" spans="1:8" s="44" customFormat="1" ht="65.099999999999994" customHeight="1" thickBot="1" x14ac:dyDescent="0.3">
      <c r="A37" s="756" t="s">
        <v>2136</v>
      </c>
      <c r="B37" s="757"/>
      <c r="C37" s="757"/>
      <c r="D37" s="757"/>
      <c r="E37" s="758"/>
    </row>
    <row r="38" spans="1:8" s="96" customFormat="1" ht="16.5" customHeight="1" thickBot="1" x14ac:dyDescent="0.3">
      <c r="A38" s="54"/>
      <c r="B38" s="54"/>
      <c r="C38" s="54"/>
      <c r="D38" s="54"/>
      <c r="E38" s="97"/>
    </row>
    <row r="39" spans="1:8" s="44" customFormat="1" ht="14.1" customHeight="1" x14ac:dyDescent="0.25">
      <c r="A39" s="786" t="s">
        <v>2137</v>
      </c>
      <c r="B39" s="787"/>
      <c r="C39" s="787"/>
      <c r="D39" s="787"/>
      <c r="E39" s="788"/>
    </row>
    <row r="40" spans="1:8" ht="114" customHeight="1" thickBot="1" x14ac:dyDescent="0.25">
      <c r="A40" s="783" t="s">
        <v>2138</v>
      </c>
      <c r="B40" s="784"/>
      <c r="C40" s="784"/>
      <c r="D40" s="784"/>
      <c r="E40" s="785"/>
    </row>
    <row r="41" spans="1:8" ht="18.95" customHeight="1" thickBot="1" x14ac:dyDescent="0.25">
      <c r="A41" s="129"/>
      <c r="B41" s="129"/>
      <c r="C41" s="129"/>
      <c r="D41" s="129"/>
      <c r="E41" s="129"/>
    </row>
    <row r="42" spans="1:8" s="96" customFormat="1" ht="97.5" customHeight="1" thickBot="1" x14ac:dyDescent="0.3">
      <c r="A42" s="762" t="str">
        <f>IF(E34="Sì",'Dati di base '!A21,IF(E34="NO",'Dati di base '!A22,IF(E34="Concluso",'Dati di base '!A23,"")))</f>
        <v/>
      </c>
      <c r="B42" s="763"/>
      <c r="C42" s="763"/>
      <c r="D42" s="763"/>
      <c r="E42" s="764"/>
    </row>
    <row r="43" spans="1:8" ht="34.5" customHeight="1" x14ac:dyDescent="0.2">
      <c r="D43" s="35"/>
      <c r="E43" s="35"/>
    </row>
    <row r="44" spans="1:8" s="98" customFormat="1" ht="15" x14ac:dyDescent="0.25">
      <c r="A44" s="288" t="s">
        <v>2441</v>
      </c>
      <c r="B44" s="288"/>
      <c r="C44" s="288"/>
      <c r="D44" s="288"/>
      <c r="E44" s="288"/>
    </row>
    <row r="45" spans="1:8" ht="17.100000000000001" customHeight="1" x14ac:dyDescent="0.2">
      <c r="A45" s="563" t="s">
        <v>2446</v>
      </c>
      <c r="B45" s="563"/>
      <c r="C45" s="563"/>
      <c r="D45" s="563"/>
      <c r="E45" s="563"/>
    </row>
    <row r="47" spans="1:8" x14ac:dyDescent="0.2">
      <c r="A47" s="31" t="str">
        <f>IF("Luogo: "&amp;'01 TITOLO CONTROLLO PERIODICO'!C15&gt;0,"Luogo: "&amp;'01 TITOLO CONTROLLO PERIODICO'!C15,"")</f>
        <v>Luogo: Comunesempio</v>
      </c>
      <c r="B47" s="31" t="str">
        <f>"Data: "&amp;TEXT('01 TITOLO CONTROLLO PERIODICO'!B10,"TT.MM.JJJJ")</f>
        <v>Data: 01.01.2026</v>
      </c>
      <c r="D47" s="31" t="s">
        <v>2144</v>
      </c>
      <c r="E47" s="31" t="s">
        <v>24</v>
      </c>
      <c r="F47" s="541"/>
      <c r="G47" s="541"/>
      <c r="H47" s="541"/>
    </row>
    <row r="49" spans="1:1" ht="15.6" customHeight="1" x14ac:dyDescent="0.2"/>
    <row r="50" spans="1:1" ht="25.5" customHeight="1" x14ac:dyDescent="0.25">
      <c r="A50" s="99"/>
    </row>
    <row r="52" spans="1:1" ht="17.100000000000001" customHeight="1" x14ac:dyDescent="0.2"/>
    <row r="59" spans="1:1" ht="19.7" customHeight="1" x14ac:dyDescent="0.2"/>
    <row r="60" spans="1:1" s="98" customFormat="1" ht="15" x14ac:dyDescent="0.25">
      <c r="A60" s="549"/>
    </row>
  </sheetData>
  <sheetProtection sheet="1" objects="1" scenarios="1"/>
  <mergeCells count="19">
    <mergeCell ref="C32:E32"/>
    <mergeCell ref="C33:E33"/>
    <mergeCell ref="C29:E29"/>
    <mergeCell ref="A34:D34"/>
    <mergeCell ref="A37:E37"/>
    <mergeCell ref="A36:E36"/>
    <mergeCell ref="A42:E42"/>
    <mergeCell ref="A3:E3"/>
    <mergeCell ref="A4:E4"/>
    <mergeCell ref="A24:E24"/>
    <mergeCell ref="A25:E25"/>
    <mergeCell ref="A21:E21"/>
    <mergeCell ref="A18:E18"/>
    <mergeCell ref="A19:E19"/>
    <mergeCell ref="A20:E20"/>
    <mergeCell ref="A40:E40"/>
    <mergeCell ref="A39:E39"/>
    <mergeCell ref="C30:E30"/>
    <mergeCell ref="C31:E31"/>
  </mergeCells>
  <conditionalFormatting sqref="A18:E18">
    <cfRule type="expression" dxfId="135" priority="6">
      <formula>$B$16&gt;0</formula>
    </cfRule>
    <cfRule type="expression" priority="7">
      <formula>$C$16&gt;0</formula>
    </cfRule>
  </conditionalFormatting>
  <conditionalFormatting sqref="A19:E19">
    <cfRule type="expression" dxfId="134" priority="5">
      <formula>$C$16&gt;0</formula>
    </cfRule>
  </conditionalFormatting>
  <conditionalFormatting sqref="A20:E20">
    <cfRule type="expression" dxfId="133" priority="4">
      <formula>$D$16&gt;0</formula>
    </cfRule>
  </conditionalFormatting>
  <conditionalFormatting sqref="A21:E21">
    <cfRule type="expression" dxfId="132" priority="3">
      <formula>$E$16&gt;0</formula>
    </cfRule>
  </conditionalFormatting>
  <conditionalFormatting sqref="A24:E25">
    <cfRule type="expression" dxfId="131" priority="1">
      <formula>$D$16&gt;0</formula>
    </cfRule>
  </conditionalFormatting>
  <pageMargins left="0.59055118110236227" right="0.39370078740157483" top="0.78740157480314965" bottom="0.74803149606299213"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6A64BF-42FD-491F-B93E-BC8984F39850}">
          <x14:formula1>
            <xm:f>'Dati di base '!$E$1:$E$5</xm:f>
          </x14:formula1>
          <xm:sqref>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06C6-2D79-4CA0-AF39-42723E69D7A1}">
  <sheetPr codeName="Tabelle4" filterMode="1">
    <tabColor rgb="FF002060"/>
  </sheetPr>
  <dimension ref="A1:J1209"/>
  <sheetViews>
    <sheetView tabSelected="1" topLeftCell="A896" zoomScale="145" zoomScaleNormal="145" workbookViewId="0">
      <selection activeCell="M881" sqref="M881"/>
    </sheetView>
  </sheetViews>
  <sheetFormatPr baseColWidth="10" defaultRowHeight="15" x14ac:dyDescent="0.25"/>
  <cols>
    <col min="1" max="1" width="4.28515625" style="4" customWidth="1"/>
    <col min="2" max="2" width="8.5703125" style="184" customWidth="1"/>
    <col min="3" max="3" width="80.140625" style="2" customWidth="1"/>
    <col min="4" max="4" width="1.85546875" customWidth="1"/>
    <col min="5" max="5" width="11.140625" style="1" customWidth="1"/>
    <col min="6" max="6" width="8.42578125" style="1" hidden="1" customWidth="1"/>
    <col min="7" max="7" width="12" hidden="1" customWidth="1"/>
    <col min="8" max="8" width="13.85546875" hidden="1" customWidth="1"/>
    <col min="9" max="9" width="9.85546875" hidden="1" customWidth="1"/>
    <col min="10" max="10" width="10.85546875" style="134" hidden="1" customWidth="1"/>
    <col min="11" max="11" width="0.5703125" customWidth="1"/>
  </cols>
  <sheetData>
    <row r="1" spans="1:10" s="11" customFormat="1" ht="27.6" customHeight="1" x14ac:dyDescent="0.25">
      <c r="A1" s="9"/>
      <c r="B1" s="183" t="s">
        <v>2099</v>
      </c>
      <c r="C1" s="10"/>
      <c r="E1" s="9"/>
      <c r="F1" s="9"/>
    </row>
    <row r="2" spans="1:10" ht="170.45" customHeight="1" x14ac:dyDescent="0.25">
      <c r="C2" s="796"/>
      <c r="D2" s="796"/>
      <c r="E2" s="796"/>
      <c r="F2" s="151"/>
      <c r="J2"/>
    </row>
    <row r="3" spans="1:10" ht="21" customHeight="1" thickBot="1" x14ac:dyDescent="0.3">
      <c r="A3" s="797"/>
      <c r="B3" s="797"/>
      <c r="C3" s="797"/>
      <c r="D3" s="797"/>
      <c r="E3" s="797"/>
      <c r="F3" s="4"/>
      <c r="J3"/>
    </row>
    <row r="4" spans="1:10" s="23" customFormat="1" ht="13.5" customHeight="1" thickBot="1" x14ac:dyDescent="0.3">
      <c r="A4" s="62"/>
      <c r="B4" s="185" t="s">
        <v>2063</v>
      </c>
      <c r="C4" s="63" t="s">
        <v>2062</v>
      </c>
      <c r="D4" s="63"/>
      <c r="E4" s="142"/>
      <c r="F4" s="152" t="s">
        <v>2064</v>
      </c>
      <c r="G4" s="22" t="s">
        <v>2065</v>
      </c>
      <c r="H4" s="22" t="s">
        <v>2362</v>
      </c>
      <c r="I4" s="22" t="s">
        <v>2066</v>
      </c>
      <c r="J4" s="550"/>
    </row>
    <row r="5" spans="1:10" ht="19.5" thickBot="1" x14ac:dyDescent="0.3">
      <c r="A5" s="211" t="str">
        <f>IF(OR(A6="X",A62="X",A107="X",A144="X"),"X","")</f>
        <v/>
      </c>
      <c r="B5" s="212">
        <v>1000</v>
      </c>
      <c r="C5" s="213" t="s">
        <v>1020</v>
      </c>
      <c r="D5" s="148"/>
      <c r="E5" s="207"/>
      <c r="F5" s="8" t="s">
        <v>2072</v>
      </c>
      <c r="G5" s="8" t="s">
        <v>2072</v>
      </c>
      <c r="H5" s="8" t="s">
        <v>2072</v>
      </c>
      <c r="I5" s="8" t="s">
        <v>2072</v>
      </c>
      <c r="J5" s="551" t="str">
        <f>IF(OR($E$5="non applic.")=TRUE,"entfällt","")</f>
        <v/>
      </c>
    </row>
    <row r="6" spans="1:10" ht="15" customHeight="1" thickBot="1" x14ac:dyDescent="0.3">
      <c r="A6" s="154" t="str">
        <f>IF(OR(A7="X",A16="X",J6="non applic."),"X"," ")</f>
        <v xml:space="preserve"> </v>
      </c>
      <c r="B6" s="202">
        <v>1100</v>
      </c>
      <c r="C6" s="143" t="s">
        <v>1021</v>
      </c>
      <c r="D6" s="147"/>
      <c r="E6" s="208"/>
      <c r="F6" s="8" t="s">
        <v>2072</v>
      </c>
      <c r="G6" s="8" t="s">
        <v>2072</v>
      </c>
      <c r="H6" s="8" t="s">
        <v>2072</v>
      </c>
      <c r="I6" s="8" t="s">
        <v>2072</v>
      </c>
      <c r="J6" s="551" t="str">
        <f>IF(OR($E$5="non applic.",$E$6="non applic.")=TRUE,"entfällt","")</f>
        <v/>
      </c>
    </row>
    <row r="7" spans="1:10" ht="15.75" thickBot="1" x14ac:dyDescent="0.3">
      <c r="A7" s="73" t="str">
        <f>IF(OR(COUNTIF(A8:A15,"X")&gt;0,J8="non applic."),"X","")</f>
        <v/>
      </c>
      <c r="B7" s="203">
        <v>1101</v>
      </c>
      <c r="C7" s="144" t="s">
        <v>1022</v>
      </c>
      <c r="D7" s="145"/>
      <c r="E7" s="205"/>
      <c r="F7" s="8" t="s">
        <v>2072</v>
      </c>
      <c r="G7" s="8" t="s">
        <v>2072</v>
      </c>
      <c r="H7" s="8" t="s">
        <v>2072</v>
      </c>
      <c r="I7" s="8" t="s">
        <v>2072</v>
      </c>
      <c r="J7" s="551" t="str">
        <f t="shared" ref="J7:J15" si="0">IF(OR($E$5="non applic.",$E$6="non applic.",$E$7="non applic.")=TRUE,"entfällt","")</f>
        <v/>
      </c>
    </row>
    <row r="8" spans="1:10" ht="15" hidden="1" customHeight="1" x14ac:dyDescent="0.25">
      <c r="A8" s="65" t="str">
        <f>IF(E8="con difetti","X",
IF(E8="non applic.","na",
IF(E8="prog. ITR","I",
IF(E8="nota","no",
IF(OR(E8="senza difetti",E8="verificare"),"","")))))</f>
        <v/>
      </c>
      <c r="B8" s="186">
        <v>1101.01</v>
      </c>
      <c r="C8" s="66" t="s">
        <v>1023</v>
      </c>
      <c r="D8" s="21" t="s">
        <v>0</v>
      </c>
      <c r="E8" s="71" t="s">
        <v>2072</v>
      </c>
      <c r="F8" s="8" t="s">
        <v>2072</v>
      </c>
      <c r="G8" s="8" t="s">
        <v>2072</v>
      </c>
      <c r="H8" s="1"/>
      <c r="I8" s="1"/>
      <c r="J8" s="551" t="str">
        <f t="shared" si="0"/>
        <v/>
      </c>
    </row>
    <row r="9" spans="1:10" ht="72.95" hidden="1" customHeight="1" x14ac:dyDescent="0.25">
      <c r="A9" s="218" t="str">
        <f>IF(E9="visualizzare","X","")</f>
        <v/>
      </c>
      <c r="B9" s="219"/>
      <c r="C9" s="220" t="s">
        <v>2059</v>
      </c>
      <c r="D9" s="221"/>
      <c r="E9" s="235"/>
      <c r="F9" s="8" t="s">
        <v>2072</v>
      </c>
      <c r="G9" s="8" t="s">
        <v>2072</v>
      </c>
      <c r="H9" s="1"/>
      <c r="I9" s="1"/>
      <c r="J9" s="551" t="str">
        <f t="shared" si="0"/>
        <v/>
      </c>
    </row>
    <row r="10" spans="1:10" ht="15" customHeight="1" x14ac:dyDescent="0.25">
      <c r="A10" s="65" t="str">
        <f>IF(E10="con difetti","X",
IF(E10="non applic.","na",
IF(E10="prog. ITR","I",
IF(E10="nota","no",
IF(OR(E10="senza difetti",E10="verificare"),"","")))))</f>
        <v/>
      </c>
      <c r="B10" s="187">
        <v>1101.02</v>
      </c>
      <c r="C10" s="58" t="s">
        <v>1024</v>
      </c>
      <c r="D10" s="13" t="s">
        <v>0</v>
      </c>
      <c r="E10" s="71" t="s">
        <v>2072</v>
      </c>
      <c r="F10" s="8" t="s">
        <v>2072</v>
      </c>
      <c r="G10" s="8" t="s">
        <v>2072</v>
      </c>
      <c r="H10" s="8" t="s">
        <v>2072</v>
      </c>
      <c r="I10" s="8" t="s">
        <v>2072</v>
      </c>
      <c r="J10" s="551" t="str">
        <f t="shared" si="0"/>
        <v/>
      </c>
    </row>
    <row r="11" spans="1:10" ht="29.45" customHeight="1" x14ac:dyDescent="0.25">
      <c r="A11" s="218" t="str">
        <f>IF(E11="visualizzare","X","")</f>
        <v/>
      </c>
      <c r="B11" s="219"/>
      <c r="C11" s="220" t="s">
        <v>1025</v>
      </c>
      <c r="D11" s="223"/>
      <c r="E11" s="235"/>
      <c r="F11" s="8" t="s">
        <v>2072</v>
      </c>
      <c r="G11" s="8" t="s">
        <v>2072</v>
      </c>
      <c r="H11" s="8" t="s">
        <v>2072</v>
      </c>
      <c r="I11" s="8" t="s">
        <v>2072</v>
      </c>
      <c r="J11" s="551" t="str">
        <f t="shared" si="0"/>
        <v/>
      </c>
    </row>
    <row r="12" spans="1:10" ht="58.5" customHeight="1" x14ac:dyDescent="0.25">
      <c r="A12" s="218" t="str">
        <f>IF(E12="visualizzare","X","")</f>
        <v/>
      </c>
      <c r="B12" s="219"/>
      <c r="C12" s="220" t="s">
        <v>1026</v>
      </c>
      <c r="D12" s="223"/>
      <c r="E12" s="235"/>
      <c r="F12" s="8" t="s">
        <v>2072</v>
      </c>
      <c r="G12" s="8" t="s">
        <v>2072</v>
      </c>
      <c r="H12" s="8" t="s">
        <v>2072</v>
      </c>
      <c r="I12" s="8" t="s">
        <v>2072</v>
      </c>
      <c r="J12" s="551" t="str">
        <f t="shared" si="0"/>
        <v/>
      </c>
    </row>
    <row r="13" spans="1:10" ht="58.5" customHeight="1" x14ac:dyDescent="0.25">
      <c r="A13" s="218" t="str">
        <f>IF(E13="visualizzare","X","")</f>
        <v/>
      </c>
      <c r="B13" s="219"/>
      <c r="C13" s="220" t="s">
        <v>1027</v>
      </c>
      <c r="D13" s="223"/>
      <c r="E13" s="235"/>
      <c r="F13" s="8" t="s">
        <v>2072</v>
      </c>
      <c r="G13" s="8" t="s">
        <v>2072</v>
      </c>
      <c r="H13" s="8" t="s">
        <v>2072</v>
      </c>
      <c r="I13" s="8" t="s">
        <v>2072</v>
      </c>
      <c r="J13" s="551" t="str">
        <f t="shared" si="0"/>
        <v/>
      </c>
    </row>
    <row r="14" spans="1:10" ht="29.45" customHeight="1" x14ac:dyDescent="0.25">
      <c r="A14" s="218" t="str">
        <f>IF(E14="visualizzare","X","")</f>
        <v/>
      </c>
      <c r="B14" s="219"/>
      <c r="C14" s="220" t="s">
        <v>1028</v>
      </c>
      <c r="D14" s="223"/>
      <c r="E14" s="235"/>
      <c r="F14" s="8" t="s">
        <v>2072</v>
      </c>
      <c r="G14" s="8" t="s">
        <v>2072</v>
      </c>
      <c r="H14" s="8" t="s">
        <v>2072</v>
      </c>
      <c r="I14" s="8" t="s">
        <v>2072</v>
      </c>
      <c r="J14" s="551" t="str">
        <f t="shared" si="0"/>
        <v/>
      </c>
    </row>
    <row r="15" spans="1:10" ht="29.45" customHeight="1" thickBot="1" x14ac:dyDescent="0.3">
      <c r="A15" s="218" t="str">
        <f>IF(E15="visualizzare","X","")</f>
        <v/>
      </c>
      <c r="B15" s="222"/>
      <c r="C15" s="224" t="s">
        <v>1029</v>
      </c>
      <c r="D15" s="225"/>
      <c r="E15" s="235"/>
      <c r="F15" s="8" t="s">
        <v>2072</v>
      </c>
      <c r="G15" s="8" t="s">
        <v>2072</v>
      </c>
      <c r="H15" s="8" t="s">
        <v>2072</v>
      </c>
      <c r="I15" s="8" t="s">
        <v>2072</v>
      </c>
      <c r="J15" s="551" t="str">
        <f t="shared" si="0"/>
        <v/>
      </c>
    </row>
    <row r="16" spans="1:10" ht="15.75" thickBot="1" x14ac:dyDescent="0.3">
      <c r="A16" s="73" t="str">
        <f>IF(OR(COUNTIF(A17:A61,"X")&gt;0,J16="non applic."),"X","")</f>
        <v/>
      </c>
      <c r="B16" s="203">
        <v>1102</v>
      </c>
      <c r="C16" s="144" t="s">
        <v>1030</v>
      </c>
      <c r="D16" s="145"/>
      <c r="E16" s="205"/>
      <c r="F16" s="8" t="s">
        <v>2072</v>
      </c>
      <c r="G16" s="8" t="s">
        <v>2072</v>
      </c>
      <c r="H16" s="8" t="s">
        <v>2072</v>
      </c>
      <c r="I16" s="8" t="s">
        <v>2072</v>
      </c>
      <c r="J16" s="551" t="str">
        <f t="shared" ref="J16:J61" si="1">IF(OR($E$5="non applic.",$E$6="non applic.",$E$16="non applic.")=TRUE,"entfällt","")</f>
        <v/>
      </c>
    </row>
    <row r="17" spans="1:10" ht="30" x14ac:dyDescent="0.25">
      <c r="A17" s="218" t="str">
        <f>IF(E17="visualizzare","X","")</f>
        <v/>
      </c>
      <c r="B17" s="226"/>
      <c r="C17" s="227" t="s">
        <v>1031</v>
      </c>
      <c r="D17" s="228"/>
      <c r="E17" s="235"/>
      <c r="F17" s="8" t="s">
        <v>2072</v>
      </c>
      <c r="G17" s="8" t="s">
        <v>2072</v>
      </c>
      <c r="H17" s="8" t="s">
        <v>2072</v>
      </c>
      <c r="I17" s="8" t="s">
        <v>2072</v>
      </c>
      <c r="J17" s="551" t="str">
        <f t="shared" si="1"/>
        <v/>
      </c>
    </row>
    <row r="18" spans="1:10" ht="15" customHeight="1" x14ac:dyDescent="0.25">
      <c r="A18" s="65" t="str">
        <f>IF(E18="con difetti","X",
IF(E18="non applic.","na",
IF(E18="prog. ITR","I",
IF(E18="nota","no",
IF(OR(E18="senza difetti",E18="verificare"),"","")))))</f>
        <v/>
      </c>
      <c r="B18" s="187">
        <v>1102.01</v>
      </c>
      <c r="C18" s="58" t="s">
        <v>1032</v>
      </c>
      <c r="D18" s="13" t="s">
        <v>0</v>
      </c>
      <c r="E18" s="71" t="s">
        <v>2072</v>
      </c>
      <c r="F18" s="8" t="s">
        <v>2072</v>
      </c>
      <c r="G18" s="8" t="s">
        <v>2072</v>
      </c>
      <c r="H18" s="8" t="s">
        <v>2072</v>
      </c>
      <c r="I18" s="8" t="s">
        <v>2072</v>
      </c>
      <c r="J18" s="551" t="str">
        <f t="shared" si="1"/>
        <v/>
      </c>
    </row>
    <row r="19" spans="1:10" ht="29.45" customHeight="1" x14ac:dyDescent="0.25">
      <c r="A19" s="218" t="str">
        <f>IF(E19="visualizzare","X","")</f>
        <v/>
      </c>
      <c r="B19" s="219"/>
      <c r="C19" s="220" t="s">
        <v>1033</v>
      </c>
      <c r="D19" s="223"/>
      <c r="E19" s="235"/>
      <c r="F19" s="8" t="s">
        <v>2072</v>
      </c>
      <c r="G19" s="8" t="s">
        <v>2072</v>
      </c>
      <c r="H19" s="8" t="s">
        <v>2072</v>
      </c>
      <c r="I19" s="8" t="s">
        <v>2072</v>
      </c>
      <c r="J19" s="551" t="str">
        <f t="shared" si="1"/>
        <v/>
      </c>
    </row>
    <row r="20" spans="1:10" ht="15" customHeight="1" x14ac:dyDescent="0.25">
      <c r="A20" s="65" t="str">
        <f>IF(E20="con difetti","X",
IF(E20="non applic.","na",
IF(E20="prog. ITR","I",
IF(E20="nota","no",
IF(OR(E20="senza difetti",E20="verificare"),"","")))))</f>
        <v/>
      </c>
      <c r="B20" s="187">
        <v>1102.02</v>
      </c>
      <c r="C20" s="59" t="s">
        <v>1034</v>
      </c>
      <c r="D20" s="13" t="s">
        <v>0</v>
      </c>
      <c r="E20" s="71" t="s">
        <v>2072</v>
      </c>
      <c r="F20" s="8" t="s">
        <v>2072</v>
      </c>
      <c r="G20" s="8" t="s">
        <v>2072</v>
      </c>
      <c r="H20" s="8" t="s">
        <v>2072</v>
      </c>
      <c r="I20" s="8" t="s">
        <v>2072</v>
      </c>
      <c r="J20" s="551" t="str">
        <f t="shared" si="1"/>
        <v/>
      </c>
    </row>
    <row r="21" spans="1:10" ht="15" customHeight="1" x14ac:dyDescent="0.25">
      <c r="A21" s="65" t="str">
        <f>IF(E21="con difetti","X",
IF(E21="non applic.","na",
IF(E21="prog. ITR","I",
IF(E21="nota","no",
IF(OR(E21="senza difetti",E21="verificare"),"","")))))</f>
        <v/>
      </c>
      <c r="B21" s="187">
        <v>1102.03</v>
      </c>
      <c r="C21" s="59" t="s">
        <v>1035</v>
      </c>
      <c r="D21" s="13" t="s">
        <v>0</v>
      </c>
      <c r="E21" s="71" t="s">
        <v>2072</v>
      </c>
      <c r="F21" s="8" t="s">
        <v>2072</v>
      </c>
      <c r="G21" s="8" t="s">
        <v>2072</v>
      </c>
      <c r="H21" s="8" t="s">
        <v>2072</v>
      </c>
      <c r="I21" s="8" t="s">
        <v>2072</v>
      </c>
      <c r="J21" s="551" t="str">
        <f t="shared" si="1"/>
        <v/>
      </c>
    </row>
    <row r="22" spans="1:10" ht="15" customHeight="1" x14ac:dyDescent="0.25">
      <c r="A22" s="65" t="str">
        <f>IF(E22="con difetti","X",
IF(E22="non applic.","na",
IF(E22="prog. ITR","I",
IF(E22="nota","no",
IF(OR(E22="senza difetti",E22="verificare"),"","")))))</f>
        <v/>
      </c>
      <c r="B22" s="187">
        <v>1102.04</v>
      </c>
      <c r="C22" s="59" t="s">
        <v>1036</v>
      </c>
      <c r="D22" s="13" t="s">
        <v>0</v>
      </c>
      <c r="E22" s="71" t="s">
        <v>2072</v>
      </c>
      <c r="F22" s="8" t="s">
        <v>2072</v>
      </c>
      <c r="G22" s="8" t="s">
        <v>2072</v>
      </c>
      <c r="H22" s="8" t="s">
        <v>2072</v>
      </c>
      <c r="I22" s="8" t="s">
        <v>2072</v>
      </c>
      <c r="J22" s="551" t="str">
        <f t="shared" si="1"/>
        <v/>
      </c>
    </row>
    <row r="23" spans="1:10" ht="29.45" customHeight="1" x14ac:dyDescent="0.25">
      <c r="A23" s="65" t="str">
        <f>IF(E23="con difetti","X",
IF(E23="non applic.","na",
IF(E23="prog. ITR","I",
IF(E23="nota","no",
IF(OR(E23="senza difetti",E23="verificare"),"","")))))</f>
        <v/>
      </c>
      <c r="B23" s="187">
        <v>1102.05</v>
      </c>
      <c r="C23" s="59" t="s">
        <v>1037</v>
      </c>
      <c r="D23" s="13" t="s">
        <v>0</v>
      </c>
      <c r="E23" s="71" t="s">
        <v>2072</v>
      </c>
      <c r="F23" s="8" t="s">
        <v>2072</v>
      </c>
      <c r="G23" s="8" t="s">
        <v>2072</v>
      </c>
      <c r="H23" s="8" t="s">
        <v>2072</v>
      </c>
      <c r="I23" s="8" t="s">
        <v>2072</v>
      </c>
      <c r="J23" s="551" t="str">
        <f t="shared" si="1"/>
        <v/>
      </c>
    </row>
    <row r="24" spans="1:10" ht="29.45" customHeight="1" x14ac:dyDescent="0.25">
      <c r="A24" s="218" t="str">
        <f t="shared" ref="A24:A49" si="2">IF(E24="visualizzare","X","")</f>
        <v/>
      </c>
      <c r="B24" s="219"/>
      <c r="C24" s="229" t="s">
        <v>2361</v>
      </c>
      <c r="D24" s="230"/>
      <c r="E24" s="235"/>
      <c r="F24" s="8" t="s">
        <v>2072</v>
      </c>
      <c r="G24" s="8" t="s">
        <v>2072</v>
      </c>
      <c r="H24" s="8" t="s">
        <v>2072</v>
      </c>
      <c r="I24" s="8" t="s">
        <v>2072</v>
      </c>
      <c r="J24" s="551" t="str">
        <f t="shared" si="1"/>
        <v/>
      </c>
    </row>
    <row r="25" spans="1:10" ht="15" customHeight="1" x14ac:dyDescent="0.25">
      <c r="A25" s="218" t="str">
        <f t="shared" si="2"/>
        <v/>
      </c>
      <c r="B25" s="219"/>
      <c r="C25" s="229" t="s">
        <v>1038</v>
      </c>
      <c r="D25" s="230"/>
      <c r="E25" s="235"/>
      <c r="F25" s="8" t="s">
        <v>2072</v>
      </c>
      <c r="G25" s="8" t="s">
        <v>2072</v>
      </c>
      <c r="H25" s="8" t="s">
        <v>2072</v>
      </c>
      <c r="I25" s="8" t="s">
        <v>2072</v>
      </c>
      <c r="J25" s="551" t="str">
        <f t="shared" si="1"/>
        <v/>
      </c>
    </row>
    <row r="26" spans="1:10" ht="15" customHeight="1" x14ac:dyDescent="0.25">
      <c r="A26" s="218" t="str">
        <f t="shared" si="2"/>
        <v/>
      </c>
      <c r="B26" s="219"/>
      <c r="C26" s="246" t="s">
        <v>1039</v>
      </c>
      <c r="D26" s="230"/>
      <c r="E26" s="235"/>
      <c r="F26" s="8" t="s">
        <v>2072</v>
      </c>
      <c r="G26" s="8" t="s">
        <v>2072</v>
      </c>
      <c r="H26" s="8" t="s">
        <v>2072</v>
      </c>
      <c r="I26" s="8" t="s">
        <v>2072</v>
      </c>
      <c r="J26" s="551" t="str">
        <f t="shared" si="1"/>
        <v/>
      </c>
    </row>
    <row r="27" spans="1:10" ht="15" customHeight="1" x14ac:dyDescent="0.25">
      <c r="A27" s="218" t="str">
        <f t="shared" si="2"/>
        <v/>
      </c>
      <c r="B27" s="219"/>
      <c r="C27" s="246" t="s">
        <v>1040</v>
      </c>
      <c r="D27" s="230"/>
      <c r="E27" s="235"/>
      <c r="F27" s="8" t="s">
        <v>2072</v>
      </c>
      <c r="G27" s="8" t="s">
        <v>2072</v>
      </c>
      <c r="H27" s="8" t="s">
        <v>2072</v>
      </c>
      <c r="I27" s="8" t="s">
        <v>2072</v>
      </c>
      <c r="J27" s="551" t="str">
        <f t="shared" si="1"/>
        <v/>
      </c>
    </row>
    <row r="28" spans="1:10" ht="15" customHeight="1" x14ac:dyDescent="0.25">
      <c r="A28" s="218" t="str">
        <f t="shared" si="2"/>
        <v/>
      </c>
      <c r="B28" s="219"/>
      <c r="C28" s="246" t="s">
        <v>1041</v>
      </c>
      <c r="D28" s="230"/>
      <c r="E28" s="235"/>
      <c r="F28" s="8" t="s">
        <v>2072</v>
      </c>
      <c r="G28" s="8" t="s">
        <v>2072</v>
      </c>
      <c r="H28" s="8" t="s">
        <v>2072</v>
      </c>
      <c r="I28" s="8" t="s">
        <v>2072</v>
      </c>
      <c r="J28" s="551" t="str">
        <f t="shared" si="1"/>
        <v/>
      </c>
    </row>
    <row r="29" spans="1:10" ht="15" customHeight="1" x14ac:dyDescent="0.25">
      <c r="A29" s="218" t="str">
        <f t="shared" si="2"/>
        <v/>
      </c>
      <c r="B29" s="219"/>
      <c r="C29" s="246" t="s">
        <v>1042</v>
      </c>
      <c r="D29" s="230"/>
      <c r="E29" s="235"/>
      <c r="F29" s="8" t="s">
        <v>2072</v>
      </c>
      <c r="G29" s="8" t="s">
        <v>2072</v>
      </c>
      <c r="H29" s="8" t="s">
        <v>2072</v>
      </c>
      <c r="I29" s="8" t="s">
        <v>2072</v>
      </c>
      <c r="J29" s="551" t="str">
        <f t="shared" si="1"/>
        <v/>
      </c>
    </row>
    <row r="30" spans="1:10" ht="15" customHeight="1" x14ac:dyDescent="0.25">
      <c r="A30" s="218" t="str">
        <f t="shared" si="2"/>
        <v/>
      </c>
      <c r="B30" s="219"/>
      <c r="C30" s="246" t="s">
        <v>1043</v>
      </c>
      <c r="D30" s="230"/>
      <c r="E30" s="235"/>
      <c r="F30" s="8" t="s">
        <v>2072</v>
      </c>
      <c r="G30" s="8" t="s">
        <v>2072</v>
      </c>
      <c r="H30" s="8" t="s">
        <v>2072</v>
      </c>
      <c r="I30" s="8" t="s">
        <v>2072</v>
      </c>
      <c r="J30" s="551" t="str">
        <f t="shared" si="1"/>
        <v/>
      </c>
    </row>
    <row r="31" spans="1:10" ht="29.45" customHeight="1" x14ac:dyDescent="0.25">
      <c r="A31" s="218" t="str">
        <f t="shared" si="2"/>
        <v/>
      </c>
      <c r="B31" s="219"/>
      <c r="C31" s="246" t="s">
        <v>1044</v>
      </c>
      <c r="D31" s="230"/>
      <c r="E31" s="235"/>
      <c r="F31" s="8" t="s">
        <v>2072</v>
      </c>
      <c r="G31" s="8" t="s">
        <v>2072</v>
      </c>
      <c r="H31" s="8" t="s">
        <v>2072</v>
      </c>
      <c r="I31" s="8" t="s">
        <v>2072</v>
      </c>
      <c r="J31" s="551" t="str">
        <f t="shared" si="1"/>
        <v/>
      </c>
    </row>
    <row r="32" spans="1:10" ht="15" customHeight="1" x14ac:dyDescent="0.25">
      <c r="A32" s="218" t="str">
        <f t="shared" si="2"/>
        <v/>
      </c>
      <c r="B32" s="219"/>
      <c r="C32" s="231" t="s">
        <v>1045</v>
      </c>
      <c r="D32" s="223"/>
      <c r="E32" s="235"/>
      <c r="F32" s="8" t="s">
        <v>2072</v>
      </c>
      <c r="G32" s="8" t="s">
        <v>2072</v>
      </c>
      <c r="H32" s="8" t="s">
        <v>2072</v>
      </c>
      <c r="I32" s="8" t="s">
        <v>2072</v>
      </c>
      <c r="J32" s="551" t="str">
        <f t="shared" si="1"/>
        <v/>
      </c>
    </row>
    <row r="33" spans="1:10" x14ac:dyDescent="0.25">
      <c r="A33" s="218" t="str">
        <f t="shared" si="2"/>
        <v/>
      </c>
      <c r="B33" s="219"/>
      <c r="C33" s="247" t="s">
        <v>1046</v>
      </c>
      <c r="D33" s="223"/>
      <c r="E33" s="235"/>
      <c r="F33" s="8" t="s">
        <v>2072</v>
      </c>
      <c r="G33" s="8" t="s">
        <v>2072</v>
      </c>
      <c r="H33" s="8" t="s">
        <v>2072</v>
      </c>
      <c r="I33" s="8" t="s">
        <v>2072</v>
      </c>
      <c r="J33" s="551" t="str">
        <f t="shared" si="1"/>
        <v/>
      </c>
    </row>
    <row r="34" spans="1:10" ht="30" x14ac:dyDescent="0.25">
      <c r="A34" s="218" t="str">
        <f t="shared" si="2"/>
        <v/>
      </c>
      <c r="B34" s="219"/>
      <c r="C34" s="247" t="s">
        <v>1047</v>
      </c>
      <c r="D34" s="223"/>
      <c r="E34" s="235"/>
      <c r="F34" s="8" t="s">
        <v>2072</v>
      </c>
      <c r="G34" s="8" t="s">
        <v>2072</v>
      </c>
      <c r="H34" s="8" t="s">
        <v>2072</v>
      </c>
      <c r="I34" s="8" t="s">
        <v>2072</v>
      </c>
      <c r="J34" s="551" t="str">
        <f t="shared" si="1"/>
        <v/>
      </c>
    </row>
    <row r="35" spans="1:10" ht="15" customHeight="1" x14ac:dyDescent="0.25">
      <c r="A35" s="218" t="str">
        <f t="shared" si="2"/>
        <v/>
      </c>
      <c r="B35" s="219"/>
      <c r="C35" s="247" t="s">
        <v>1048</v>
      </c>
      <c r="D35" s="223"/>
      <c r="E35" s="235"/>
      <c r="F35" s="8" t="s">
        <v>2072</v>
      </c>
      <c r="G35" s="8" t="s">
        <v>2072</v>
      </c>
      <c r="H35" s="8" t="s">
        <v>2072</v>
      </c>
      <c r="I35" s="8" t="s">
        <v>2072</v>
      </c>
      <c r="J35" s="551" t="str">
        <f t="shared" si="1"/>
        <v/>
      </c>
    </row>
    <row r="36" spans="1:10" ht="15" customHeight="1" x14ac:dyDescent="0.25">
      <c r="A36" s="218" t="str">
        <f t="shared" si="2"/>
        <v/>
      </c>
      <c r="B36" s="219"/>
      <c r="C36" s="247" t="s">
        <v>1049</v>
      </c>
      <c r="D36" s="223"/>
      <c r="E36" s="235"/>
      <c r="F36" s="8" t="s">
        <v>2072</v>
      </c>
      <c r="G36" s="8" t="s">
        <v>2072</v>
      </c>
      <c r="H36" s="8" t="s">
        <v>2072</v>
      </c>
      <c r="I36" s="8" t="s">
        <v>2072</v>
      </c>
      <c r="J36" s="551" t="str">
        <f t="shared" si="1"/>
        <v/>
      </c>
    </row>
    <row r="37" spans="1:10" ht="15" customHeight="1" x14ac:dyDescent="0.25">
      <c r="A37" s="218" t="str">
        <f t="shared" si="2"/>
        <v/>
      </c>
      <c r="B37" s="219"/>
      <c r="C37" s="247" t="s">
        <v>1050</v>
      </c>
      <c r="D37" s="223"/>
      <c r="E37" s="235"/>
      <c r="F37" s="8" t="s">
        <v>2072</v>
      </c>
      <c r="G37" s="8" t="s">
        <v>2072</v>
      </c>
      <c r="H37" s="8" t="s">
        <v>2072</v>
      </c>
      <c r="I37" s="8" t="s">
        <v>2072</v>
      </c>
      <c r="J37" s="551" t="str">
        <f t="shared" si="1"/>
        <v/>
      </c>
    </row>
    <row r="38" spans="1:10" ht="15" customHeight="1" x14ac:dyDescent="0.25">
      <c r="A38" s="218" t="str">
        <f t="shared" si="2"/>
        <v/>
      </c>
      <c r="B38" s="219"/>
      <c r="C38" s="247" t="s">
        <v>1051</v>
      </c>
      <c r="D38" s="223"/>
      <c r="E38" s="235"/>
      <c r="F38" s="8" t="s">
        <v>2072</v>
      </c>
      <c r="G38" s="8" t="s">
        <v>2072</v>
      </c>
      <c r="H38" s="8" t="s">
        <v>2072</v>
      </c>
      <c r="I38" s="8" t="s">
        <v>2072</v>
      </c>
      <c r="J38" s="551" t="str">
        <f t="shared" si="1"/>
        <v/>
      </c>
    </row>
    <row r="39" spans="1:10" x14ac:dyDescent="0.25">
      <c r="A39" s="218" t="str">
        <f t="shared" si="2"/>
        <v/>
      </c>
      <c r="B39" s="219"/>
      <c r="C39" s="247" t="s">
        <v>1052</v>
      </c>
      <c r="D39" s="223"/>
      <c r="E39" s="235"/>
      <c r="F39" s="8" t="s">
        <v>2072</v>
      </c>
      <c r="G39" s="8" t="s">
        <v>2072</v>
      </c>
      <c r="H39" s="8" t="s">
        <v>2072</v>
      </c>
      <c r="I39" s="8" t="s">
        <v>2072</v>
      </c>
      <c r="J39" s="551" t="str">
        <f t="shared" si="1"/>
        <v/>
      </c>
    </row>
    <row r="40" spans="1:10" ht="15" customHeight="1" x14ac:dyDescent="0.25">
      <c r="A40" s="218" t="str">
        <f t="shared" si="2"/>
        <v/>
      </c>
      <c r="B40" s="219"/>
      <c r="C40" s="247" t="s">
        <v>1053</v>
      </c>
      <c r="D40" s="223"/>
      <c r="E40" s="235"/>
      <c r="F40" s="8" t="s">
        <v>2072</v>
      </c>
      <c r="G40" s="8" t="s">
        <v>2072</v>
      </c>
      <c r="H40" s="8" t="s">
        <v>2072</v>
      </c>
      <c r="I40" s="8" t="s">
        <v>2072</v>
      </c>
      <c r="J40" s="551" t="str">
        <f t="shared" si="1"/>
        <v/>
      </c>
    </row>
    <row r="41" spans="1:10" ht="15" customHeight="1" x14ac:dyDescent="0.25">
      <c r="A41" s="218" t="str">
        <f t="shared" si="2"/>
        <v/>
      </c>
      <c r="B41" s="219"/>
      <c r="C41" s="231" t="s">
        <v>1054</v>
      </c>
      <c r="D41" s="223"/>
      <c r="E41" s="235"/>
      <c r="F41" s="8" t="s">
        <v>2072</v>
      </c>
      <c r="G41" s="8" t="s">
        <v>2072</v>
      </c>
      <c r="H41" s="8" t="s">
        <v>2072</v>
      </c>
      <c r="I41" s="8" t="s">
        <v>2072</v>
      </c>
      <c r="J41" s="551" t="str">
        <f t="shared" si="1"/>
        <v/>
      </c>
    </row>
    <row r="42" spans="1:10" ht="15" customHeight="1" x14ac:dyDescent="0.25">
      <c r="A42" s="218" t="str">
        <f t="shared" si="2"/>
        <v/>
      </c>
      <c r="B42" s="219"/>
      <c r="C42" s="247" t="s">
        <v>1055</v>
      </c>
      <c r="D42" s="223"/>
      <c r="E42" s="235"/>
      <c r="F42" s="8" t="s">
        <v>2072</v>
      </c>
      <c r="G42" s="8" t="s">
        <v>2072</v>
      </c>
      <c r="H42" s="8" t="s">
        <v>2072</v>
      </c>
      <c r="I42" s="8" t="s">
        <v>2072</v>
      </c>
      <c r="J42" s="551" t="str">
        <f t="shared" si="1"/>
        <v/>
      </c>
    </row>
    <row r="43" spans="1:10" ht="15" customHeight="1" x14ac:dyDescent="0.25">
      <c r="A43" s="218" t="str">
        <f t="shared" si="2"/>
        <v/>
      </c>
      <c r="B43" s="219"/>
      <c r="C43" s="247" t="s">
        <v>1056</v>
      </c>
      <c r="D43" s="223"/>
      <c r="E43" s="235"/>
      <c r="F43" s="8" t="s">
        <v>2072</v>
      </c>
      <c r="G43" s="8" t="s">
        <v>2072</v>
      </c>
      <c r="H43" s="8" t="s">
        <v>2072</v>
      </c>
      <c r="I43" s="8" t="s">
        <v>2072</v>
      </c>
      <c r="J43" s="551" t="str">
        <f t="shared" si="1"/>
        <v/>
      </c>
    </row>
    <row r="44" spans="1:10" ht="15" customHeight="1" x14ac:dyDescent="0.25">
      <c r="A44" s="218" t="str">
        <f t="shared" si="2"/>
        <v/>
      </c>
      <c r="B44" s="219"/>
      <c r="C44" s="247" t="s">
        <v>1057</v>
      </c>
      <c r="D44" s="223"/>
      <c r="E44" s="235"/>
      <c r="F44" s="8" t="s">
        <v>2072</v>
      </c>
      <c r="G44" s="8" t="s">
        <v>2072</v>
      </c>
      <c r="H44" s="8" t="s">
        <v>2072</v>
      </c>
      <c r="I44" s="8" t="s">
        <v>2072</v>
      </c>
      <c r="J44" s="551" t="str">
        <f t="shared" si="1"/>
        <v/>
      </c>
    </row>
    <row r="45" spans="1:10" ht="15" customHeight="1" x14ac:dyDescent="0.25">
      <c r="A45" s="218" t="str">
        <f t="shared" si="2"/>
        <v/>
      </c>
      <c r="B45" s="219"/>
      <c r="C45" s="247" t="s">
        <v>1058</v>
      </c>
      <c r="D45" s="223"/>
      <c r="E45" s="235"/>
      <c r="F45" s="8" t="s">
        <v>2072</v>
      </c>
      <c r="G45" s="8" t="s">
        <v>2072</v>
      </c>
      <c r="H45" s="8" t="s">
        <v>2072</v>
      </c>
      <c r="I45" s="8" t="s">
        <v>2072</v>
      </c>
      <c r="J45" s="551" t="str">
        <f t="shared" si="1"/>
        <v/>
      </c>
    </row>
    <row r="46" spans="1:10" ht="15" customHeight="1" x14ac:dyDescent="0.25">
      <c r="A46" s="218" t="str">
        <f t="shared" si="2"/>
        <v/>
      </c>
      <c r="B46" s="219"/>
      <c r="C46" s="247" t="s">
        <v>1059</v>
      </c>
      <c r="D46" s="223"/>
      <c r="E46" s="235"/>
      <c r="F46" s="8" t="s">
        <v>2072</v>
      </c>
      <c r="G46" s="8" t="s">
        <v>2072</v>
      </c>
      <c r="H46" s="8" t="s">
        <v>2072</v>
      </c>
      <c r="I46" s="8" t="s">
        <v>2072</v>
      </c>
      <c r="J46" s="551" t="str">
        <f t="shared" si="1"/>
        <v/>
      </c>
    </row>
    <row r="47" spans="1:10" ht="15" customHeight="1" x14ac:dyDescent="0.25">
      <c r="A47" s="218" t="str">
        <f t="shared" si="2"/>
        <v/>
      </c>
      <c r="B47" s="219"/>
      <c r="C47" s="247" t="s">
        <v>1060</v>
      </c>
      <c r="D47" s="223"/>
      <c r="E47" s="235"/>
      <c r="F47" s="8" t="s">
        <v>2072</v>
      </c>
      <c r="G47" s="8" t="s">
        <v>2072</v>
      </c>
      <c r="H47" s="8" t="s">
        <v>2072</v>
      </c>
      <c r="I47" s="8" t="s">
        <v>2072</v>
      </c>
      <c r="J47" s="551" t="str">
        <f t="shared" si="1"/>
        <v/>
      </c>
    </row>
    <row r="48" spans="1:10" ht="45" x14ac:dyDescent="0.25">
      <c r="A48" s="218" t="str">
        <f t="shared" si="2"/>
        <v/>
      </c>
      <c r="B48" s="219"/>
      <c r="C48" s="247" t="s">
        <v>1061</v>
      </c>
      <c r="D48" s="223"/>
      <c r="E48" s="235"/>
      <c r="F48" s="8" t="s">
        <v>2072</v>
      </c>
      <c r="G48" s="8" t="s">
        <v>2072</v>
      </c>
      <c r="H48" s="8" t="s">
        <v>2072</v>
      </c>
      <c r="I48" s="8" t="s">
        <v>2072</v>
      </c>
      <c r="J48" s="551" t="str">
        <f t="shared" si="1"/>
        <v/>
      </c>
    </row>
    <row r="49" spans="1:10" ht="44.1" customHeight="1" x14ac:dyDescent="0.25">
      <c r="A49" s="218" t="str">
        <f t="shared" si="2"/>
        <v/>
      </c>
      <c r="B49" s="219"/>
      <c r="C49" s="231" t="s">
        <v>1062</v>
      </c>
      <c r="D49" s="223"/>
      <c r="E49" s="235"/>
      <c r="F49" s="8" t="s">
        <v>2072</v>
      </c>
      <c r="G49" s="8" t="s">
        <v>2072</v>
      </c>
      <c r="H49" s="8" t="s">
        <v>2072</v>
      </c>
      <c r="I49" s="8" t="s">
        <v>2072</v>
      </c>
      <c r="J49" s="551" t="str">
        <f t="shared" si="1"/>
        <v/>
      </c>
    </row>
    <row r="50" spans="1:10" ht="29.45" customHeight="1" x14ac:dyDescent="0.25">
      <c r="A50" s="65" t="str">
        <f>IF(E50="con difetti","X",
IF(E50="non applic.","na",
IF(E50="prog. ITR","I",
IF(E50="nota","no",
IF(OR(E50="senza difetti",E50="verificare"),"","")))))</f>
        <v/>
      </c>
      <c r="B50" s="187">
        <v>1102.06</v>
      </c>
      <c r="C50" s="58" t="s">
        <v>1063</v>
      </c>
      <c r="D50" s="13" t="s">
        <v>0</v>
      </c>
      <c r="E50" s="71" t="s">
        <v>2072</v>
      </c>
      <c r="F50" s="8" t="s">
        <v>2072</v>
      </c>
      <c r="G50" s="8" t="s">
        <v>2072</v>
      </c>
      <c r="H50" s="8" t="s">
        <v>2072</v>
      </c>
      <c r="I50" s="8" t="s">
        <v>2072</v>
      </c>
      <c r="J50" s="551" t="str">
        <f t="shared" si="1"/>
        <v/>
      </c>
    </row>
    <row r="51" spans="1:10" ht="30" x14ac:dyDescent="0.25">
      <c r="A51" s="218" t="str">
        <f t="shared" ref="A51:A60" si="3">IF(E51="visualizzare","X","")</f>
        <v/>
      </c>
      <c r="B51" s="219"/>
      <c r="C51" s="231" t="s">
        <v>1064</v>
      </c>
      <c r="D51" s="223"/>
      <c r="E51" s="235"/>
      <c r="F51" s="8" t="s">
        <v>2072</v>
      </c>
      <c r="G51" s="8" t="s">
        <v>2072</v>
      </c>
      <c r="H51" s="8" t="s">
        <v>2072</v>
      </c>
      <c r="I51" s="8" t="s">
        <v>2072</v>
      </c>
      <c r="J51" s="551" t="str">
        <f t="shared" si="1"/>
        <v/>
      </c>
    </row>
    <row r="52" spans="1:10" ht="15" customHeight="1" x14ac:dyDescent="0.25">
      <c r="A52" s="218" t="str">
        <f t="shared" si="3"/>
        <v/>
      </c>
      <c r="B52" s="219"/>
      <c r="C52" s="247" t="s">
        <v>1065</v>
      </c>
      <c r="D52" s="223"/>
      <c r="E52" s="235"/>
      <c r="F52" s="8" t="s">
        <v>2072</v>
      </c>
      <c r="G52" s="8" t="s">
        <v>2072</v>
      </c>
      <c r="H52" s="8" t="s">
        <v>2072</v>
      </c>
      <c r="I52" s="8" t="s">
        <v>2072</v>
      </c>
      <c r="J52" s="551" t="str">
        <f t="shared" si="1"/>
        <v/>
      </c>
    </row>
    <row r="53" spans="1:10" ht="15" customHeight="1" x14ac:dyDescent="0.25">
      <c r="A53" s="218" t="str">
        <f t="shared" si="3"/>
        <v/>
      </c>
      <c r="B53" s="219"/>
      <c r="C53" s="247" t="s">
        <v>1066</v>
      </c>
      <c r="D53" s="223"/>
      <c r="E53" s="235"/>
      <c r="F53" s="8" t="s">
        <v>2072</v>
      </c>
      <c r="G53" s="8" t="s">
        <v>2072</v>
      </c>
      <c r="H53" s="8" t="s">
        <v>2072</v>
      </c>
      <c r="I53" s="8" t="s">
        <v>2072</v>
      </c>
      <c r="J53" s="551" t="str">
        <f t="shared" si="1"/>
        <v/>
      </c>
    </row>
    <row r="54" spans="1:10" ht="15" customHeight="1" x14ac:dyDescent="0.25">
      <c r="A54" s="218" t="str">
        <f t="shared" si="3"/>
        <v/>
      </c>
      <c r="B54" s="219"/>
      <c r="C54" s="247" t="s">
        <v>1067</v>
      </c>
      <c r="D54" s="223"/>
      <c r="E54" s="235"/>
      <c r="F54" s="8" t="s">
        <v>2072</v>
      </c>
      <c r="G54" s="8" t="s">
        <v>2072</v>
      </c>
      <c r="H54" s="8" t="s">
        <v>2072</v>
      </c>
      <c r="I54" s="8" t="s">
        <v>2072</v>
      </c>
      <c r="J54" s="551" t="str">
        <f t="shared" si="1"/>
        <v/>
      </c>
    </row>
    <row r="55" spans="1:10" ht="15" customHeight="1" x14ac:dyDescent="0.25">
      <c r="A55" s="218" t="str">
        <f t="shared" si="3"/>
        <v/>
      </c>
      <c r="B55" s="219"/>
      <c r="C55" s="247" t="s">
        <v>1068</v>
      </c>
      <c r="D55" s="223"/>
      <c r="E55" s="235"/>
      <c r="F55" s="8" t="s">
        <v>2072</v>
      </c>
      <c r="G55" s="8" t="s">
        <v>2072</v>
      </c>
      <c r="H55" s="8" t="s">
        <v>2072</v>
      </c>
      <c r="I55" s="8" t="s">
        <v>2072</v>
      </c>
      <c r="J55" s="551" t="str">
        <f t="shared" si="1"/>
        <v/>
      </c>
    </row>
    <row r="56" spans="1:10" ht="15" customHeight="1" x14ac:dyDescent="0.25">
      <c r="A56" s="218" t="str">
        <f t="shared" si="3"/>
        <v/>
      </c>
      <c r="B56" s="219"/>
      <c r="C56" s="247" t="s">
        <v>1069</v>
      </c>
      <c r="D56" s="223"/>
      <c r="E56" s="235"/>
      <c r="F56" s="8" t="s">
        <v>2072</v>
      </c>
      <c r="G56" s="8" t="s">
        <v>2072</v>
      </c>
      <c r="H56" s="8" t="s">
        <v>2072</v>
      </c>
      <c r="I56" s="8" t="s">
        <v>2072</v>
      </c>
      <c r="J56" s="551" t="str">
        <f t="shared" si="1"/>
        <v/>
      </c>
    </row>
    <row r="57" spans="1:10" ht="15" customHeight="1" x14ac:dyDescent="0.25">
      <c r="A57" s="218" t="str">
        <f t="shared" si="3"/>
        <v/>
      </c>
      <c r="B57" s="219"/>
      <c r="C57" s="247" t="s">
        <v>1070</v>
      </c>
      <c r="D57" s="223"/>
      <c r="E57" s="235"/>
      <c r="F57" s="8" t="s">
        <v>2072</v>
      </c>
      <c r="G57" s="8" t="s">
        <v>2072</v>
      </c>
      <c r="H57" s="8" t="s">
        <v>2072</v>
      </c>
      <c r="I57" s="8" t="s">
        <v>2072</v>
      </c>
      <c r="J57" s="551" t="str">
        <f t="shared" si="1"/>
        <v/>
      </c>
    </row>
    <row r="58" spans="1:10" ht="15" customHeight="1" x14ac:dyDescent="0.25">
      <c r="A58" s="218" t="str">
        <f t="shared" si="3"/>
        <v/>
      </c>
      <c r="B58" s="219"/>
      <c r="C58" s="247" t="s">
        <v>1071</v>
      </c>
      <c r="D58" s="223"/>
      <c r="E58" s="235"/>
      <c r="F58" s="8" t="s">
        <v>2072</v>
      </c>
      <c r="G58" s="8" t="s">
        <v>2072</v>
      </c>
      <c r="H58" s="8" t="s">
        <v>2072</v>
      </c>
      <c r="I58" s="8" t="s">
        <v>2072</v>
      </c>
      <c r="J58" s="551" t="str">
        <f t="shared" si="1"/>
        <v/>
      </c>
    </row>
    <row r="59" spans="1:10" ht="15" customHeight="1" x14ac:dyDescent="0.25">
      <c r="A59" s="218" t="str">
        <f t="shared" si="3"/>
        <v/>
      </c>
      <c r="B59" s="219"/>
      <c r="C59" s="247" t="s">
        <v>1072</v>
      </c>
      <c r="D59" s="223"/>
      <c r="E59" s="235"/>
      <c r="F59" s="8" t="s">
        <v>2072</v>
      </c>
      <c r="G59" s="8" t="s">
        <v>2072</v>
      </c>
      <c r="H59" s="8" t="s">
        <v>2072</v>
      </c>
      <c r="I59" s="8" t="s">
        <v>2072</v>
      </c>
      <c r="J59" s="551" t="str">
        <f t="shared" si="1"/>
        <v/>
      </c>
    </row>
    <row r="60" spans="1:10" ht="44.1" customHeight="1" x14ac:dyDescent="0.25">
      <c r="A60" s="218" t="str">
        <f t="shared" si="3"/>
        <v/>
      </c>
      <c r="B60" s="219"/>
      <c r="C60" s="231" t="s">
        <v>1073</v>
      </c>
      <c r="D60" s="223"/>
      <c r="E60" s="235"/>
      <c r="F60" s="8" t="s">
        <v>2072</v>
      </c>
      <c r="G60" s="8" t="s">
        <v>2072</v>
      </c>
      <c r="H60" s="8" t="s">
        <v>2072</v>
      </c>
      <c r="I60" s="8" t="s">
        <v>2072</v>
      </c>
      <c r="J60" s="551" t="str">
        <f t="shared" si="1"/>
        <v/>
      </c>
    </row>
    <row r="61" spans="1:10" ht="44.1" customHeight="1" thickBot="1" x14ac:dyDescent="0.3">
      <c r="A61" s="65" t="str">
        <f>IF(E61="con difetti","X",
IF(E61="non applic.","na",
IF(E61="prog. ITR","I",
IF(E61="nota","no",
IF(OR(E61="senza difetti",E61="verificare"),"","")))))</f>
        <v/>
      </c>
      <c r="B61" s="188">
        <v>1102.07</v>
      </c>
      <c r="C61" s="64" t="s">
        <v>1074</v>
      </c>
      <c r="D61" s="20" t="s">
        <v>0</v>
      </c>
      <c r="E61" s="71" t="s">
        <v>2072</v>
      </c>
      <c r="F61" s="8" t="s">
        <v>2072</v>
      </c>
      <c r="G61" s="8" t="s">
        <v>2072</v>
      </c>
      <c r="H61" s="8" t="s">
        <v>2072</v>
      </c>
      <c r="I61" s="8" t="s">
        <v>2072</v>
      </c>
      <c r="J61" s="551" t="str">
        <f t="shared" si="1"/>
        <v/>
      </c>
    </row>
    <row r="62" spans="1:10" ht="15.75" thickBot="1" x14ac:dyDescent="0.3">
      <c r="A62" s="154" t="str">
        <f>IF(OR(A63="X",A80="X",A99="X",J62="non applic."),"X","")</f>
        <v/>
      </c>
      <c r="B62" s="202">
        <v>1200</v>
      </c>
      <c r="C62" s="143" t="s">
        <v>1075</v>
      </c>
      <c r="D62" s="147"/>
      <c r="E62" s="204"/>
      <c r="F62" s="8" t="s">
        <v>2072</v>
      </c>
      <c r="G62" s="8" t="s">
        <v>2072</v>
      </c>
      <c r="H62" s="8" t="s">
        <v>2072</v>
      </c>
      <c r="I62" s="8" t="s">
        <v>2072</v>
      </c>
      <c r="J62" s="551" t="str">
        <f>IF(OR($E$5="non applic.",$E$62="non applic.")=TRUE,"entfällt","")</f>
        <v/>
      </c>
    </row>
    <row r="63" spans="1:10" ht="15.75" thickBot="1" x14ac:dyDescent="0.3">
      <c r="A63" s="73" t="str">
        <f>IF(OR(COUNTIF(A64:A79,"X")&gt;0,J63="non applic."),"X","")</f>
        <v/>
      </c>
      <c r="B63" s="203">
        <v>1201</v>
      </c>
      <c r="C63" s="144" t="s">
        <v>1075</v>
      </c>
      <c r="D63" s="145"/>
      <c r="E63" s="205"/>
      <c r="F63" s="8" t="s">
        <v>2072</v>
      </c>
      <c r="G63" s="8" t="s">
        <v>2072</v>
      </c>
      <c r="H63" s="8" t="s">
        <v>2072</v>
      </c>
      <c r="I63" s="8" t="s">
        <v>2072</v>
      </c>
      <c r="J63" s="551" t="str">
        <f t="shared" ref="J63:J79" si="4">IF(OR($E$5="non applic.",$E$62="non applic.",$E$63="non applic.")=TRUE,"entfällt","")</f>
        <v/>
      </c>
    </row>
    <row r="64" spans="1:10" ht="15" customHeight="1" x14ac:dyDescent="0.25">
      <c r="A64" s="67" t="str">
        <f>IF(E64="con difetti","X",
IF(E64="non applic.","na",
IF(E64="prog. ITR","I",
IF(E64="nota","no",
IF(OR(E64="senza difetti",E64="verificare"),"","")))))</f>
        <v/>
      </c>
      <c r="B64" s="189">
        <v>1201.01</v>
      </c>
      <c r="C64" s="68" t="s">
        <v>1076</v>
      </c>
      <c r="D64" s="19" t="s">
        <v>2073</v>
      </c>
      <c r="E64" s="72" t="s">
        <v>2072</v>
      </c>
      <c r="F64" s="8" t="s">
        <v>2072</v>
      </c>
      <c r="G64" s="8" t="s">
        <v>2072</v>
      </c>
      <c r="H64" s="8" t="s">
        <v>2072</v>
      </c>
      <c r="I64" s="8" t="s">
        <v>2072</v>
      </c>
      <c r="J64" s="551" t="str">
        <f t="shared" si="4"/>
        <v/>
      </c>
    </row>
    <row r="65" spans="1:10" ht="44.1" customHeight="1" x14ac:dyDescent="0.25">
      <c r="A65" s="218" t="str">
        <f t="shared" ref="A65:A79" si="5">IF(E65="visualizzare","X","")</f>
        <v/>
      </c>
      <c r="B65" s="219"/>
      <c r="C65" s="231" t="s">
        <v>1077</v>
      </c>
      <c r="D65" s="223"/>
      <c r="E65" s="235"/>
      <c r="F65" s="8" t="s">
        <v>2072</v>
      </c>
      <c r="G65" s="8" t="s">
        <v>2072</v>
      </c>
      <c r="H65" s="8" t="s">
        <v>2072</v>
      </c>
      <c r="I65" s="8" t="s">
        <v>2072</v>
      </c>
      <c r="J65" s="551" t="str">
        <f t="shared" si="4"/>
        <v/>
      </c>
    </row>
    <row r="66" spans="1:10" ht="15" customHeight="1" x14ac:dyDescent="0.25">
      <c r="A66" s="218" t="str">
        <f t="shared" si="5"/>
        <v/>
      </c>
      <c r="B66" s="219"/>
      <c r="C66" s="247" t="s">
        <v>1078</v>
      </c>
      <c r="D66" s="223"/>
      <c r="E66" s="235"/>
      <c r="F66" s="8" t="s">
        <v>2072</v>
      </c>
      <c r="G66" s="8" t="s">
        <v>2072</v>
      </c>
      <c r="H66" s="8" t="s">
        <v>2072</v>
      </c>
      <c r="I66" s="8" t="s">
        <v>2072</v>
      </c>
      <c r="J66" s="551" t="str">
        <f t="shared" si="4"/>
        <v/>
      </c>
    </row>
    <row r="67" spans="1:10" ht="15" customHeight="1" x14ac:dyDescent="0.25">
      <c r="A67" s="218" t="str">
        <f t="shared" si="5"/>
        <v/>
      </c>
      <c r="B67" s="219"/>
      <c r="C67" s="247" t="s">
        <v>1079</v>
      </c>
      <c r="D67" s="223"/>
      <c r="E67" s="235"/>
      <c r="F67" s="8" t="s">
        <v>2072</v>
      </c>
      <c r="G67" s="8" t="s">
        <v>2072</v>
      </c>
      <c r="H67" s="8" t="s">
        <v>2072</v>
      </c>
      <c r="I67" s="8" t="s">
        <v>2072</v>
      </c>
      <c r="J67" s="551" t="str">
        <f t="shared" si="4"/>
        <v/>
      </c>
    </row>
    <row r="68" spans="1:10" ht="15" customHeight="1" x14ac:dyDescent="0.25">
      <c r="A68" s="218" t="str">
        <f t="shared" si="5"/>
        <v/>
      </c>
      <c r="B68" s="219"/>
      <c r="C68" s="247" t="s">
        <v>1080</v>
      </c>
      <c r="D68" s="223"/>
      <c r="E68" s="235"/>
      <c r="F68" s="8" t="s">
        <v>2072</v>
      </c>
      <c r="G68" s="8" t="s">
        <v>2072</v>
      </c>
      <c r="H68" s="8" t="s">
        <v>2072</v>
      </c>
      <c r="I68" s="8" t="s">
        <v>2072</v>
      </c>
      <c r="J68" s="551" t="str">
        <f t="shared" si="4"/>
        <v/>
      </c>
    </row>
    <row r="69" spans="1:10" ht="44.1" customHeight="1" x14ac:dyDescent="0.25">
      <c r="A69" s="218" t="str">
        <f t="shared" si="5"/>
        <v/>
      </c>
      <c r="B69" s="219"/>
      <c r="C69" s="231" t="s">
        <v>1081</v>
      </c>
      <c r="D69" s="223"/>
      <c r="E69" s="235"/>
      <c r="F69" s="8" t="s">
        <v>2072</v>
      </c>
      <c r="G69" s="8" t="s">
        <v>2072</v>
      </c>
      <c r="H69" s="8" t="s">
        <v>2072</v>
      </c>
      <c r="I69" s="8" t="s">
        <v>2072</v>
      </c>
      <c r="J69" s="551" t="str">
        <f t="shared" si="4"/>
        <v/>
      </c>
    </row>
    <row r="70" spans="1:10" ht="44.1" customHeight="1" x14ac:dyDescent="0.25">
      <c r="A70" s="218" t="str">
        <f t="shared" si="5"/>
        <v/>
      </c>
      <c r="B70" s="219"/>
      <c r="C70" s="231" t="s">
        <v>1082</v>
      </c>
      <c r="D70" s="223"/>
      <c r="E70" s="235"/>
      <c r="F70" s="8" t="s">
        <v>2072</v>
      </c>
      <c r="G70" s="8" t="s">
        <v>2072</v>
      </c>
      <c r="H70" s="8" t="s">
        <v>2072</v>
      </c>
      <c r="I70" s="8" t="s">
        <v>2072</v>
      </c>
      <c r="J70" s="551" t="str">
        <f t="shared" si="4"/>
        <v/>
      </c>
    </row>
    <row r="71" spans="1:10" ht="44.1" customHeight="1" x14ac:dyDescent="0.25">
      <c r="A71" s="218" t="str">
        <f t="shared" si="5"/>
        <v/>
      </c>
      <c r="B71" s="219"/>
      <c r="C71" s="231" t="s">
        <v>1083</v>
      </c>
      <c r="D71" s="223"/>
      <c r="E71" s="235"/>
      <c r="F71" s="8" t="s">
        <v>2072</v>
      </c>
      <c r="G71" s="8" t="s">
        <v>2072</v>
      </c>
      <c r="H71" s="8" t="s">
        <v>2072</v>
      </c>
      <c r="I71" s="8" t="s">
        <v>2072</v>
      </c>
      <c r="J71" s="551" t="str">
        <f t="shared" si="4"/>
        <v/>
      </c>
    </row>
    <row r="72" spans="1:10" ht="15" customHeight="1" x14ac:dyDescent="0.25">
      <c r="A72" s="218" t="str">
        <f t="shared" si="5"/>
        <v/>
      </c>
      <c r="B72" s="219"/>
      <c r="C72" s="231" t="s">
        <v>1084</v>
      </c>
      <c r="D72" s="223"/>
      <c r="E72" s="235"/>
      <c r="F72" s="8" t="s">
        <v>2072</v>
      </c>
      <c r="G72" s="8" t="s">
        <v>2072</v>
      </c>
      <c r="H72" s="8" t="s">
        <v>2072</v>
      </c>
      <c r="I72" s="8" t="s">
        <v>2072</v>
      </c>
      <c r="J72" s="551" t="str">
        <f t="shared" si="4"/>
        <v/>
      </c>
    </row>
    <row r="73" spans="1:10" ht="15" customHeight="1" x14ac:dyDescent="0.25">
      <c r="A73" s="218" t="str">
        <f t="shared" si="5"/>
        <v/>
      </c>
      <c r="B73" s="219"/>
      <c r="C73" s="247" t="s">
        <v>1085</v>
      </c>
      <c r="D73" s="223"/>
      <c r="E73" s="235"/>
      <c r="F73" s="8" t="s">
        <v>2072</v>
      </c>
      <c r="G73" s="8" t="s">
        <v>2072</v>
      </c>
      <c r="H73" s="8" t="s">
        <v>2072</v>
      </c>
      <c r="I73" s="8" t="s">
        <v>2072</v>
      </c>
      <c r="J73" s="551" t="str">
        <f t="shared" si="4"/>
        <v/>
      </c>
    </row>
    <row r="74" spans="1:10" ht="15" customHeight="1" x14ac:dyDescent="0.25">
      <c r="A74" s="218" t="str">
        <f t="shared" si="5"/>
        <v/>
      </c>
      <c r="B74" s="219"/>
      <c r="C74" s="247" t="s">
        <v>1079</v>
      </c>
      <c r="D74" s="223"/>
      <c r="E74" s="235"/>
      <c r="F74" s="8" t="s">
        <v>2072</v>
      </c>
      <c r="G74" s="8" t="s">
        <v>2072</v>
      </c>
      <c r="H74" s="8" t="s">
        <v>2072</v>
      </c>
      <c r="I74" s="8" t="s">
        <v>2072</v>
      </c>
      <c r="J74" s="551" t="str">
        <f t="shared" si="4"/>
        <v/>
      </c>
    </row>
    <row r="75" spans="1:10" ht="15" customHeight="1" x14ac:dyDescent="0.25">
      <c r="A75" s="218" t="str">
        <f t="shared" si="5"/>
        <v/>
      </c>
      <c r="B75" s="219"/>
      <c r="C75" s="247" t="s">
        <v>1080</v>
      </c>
      <c r="D75" s="223"/>
      <c r="E75" s="235"/>
      <c r="F75" s="8" t="s">
        <v>2072</v>
      </c>
      <c r="G75" s="8" t="s">
        <v>2072</v>
      </c>
      <c r="H75" s="8" t="s">
        <v>2072</v>
      </c>
      <c r="I75" s="8" t="s">
        <v>2072</v>
      </c>
      <c r="J75" s="551" t="str">
        <f t="shared" si="4"/>
        <v/>
      </c>
    </row>
    <row r="76" spans="1:10" ht="15" customHeight="1" x14ac:dyDescent="0.25">
      <c r="A76" s="218" t="str">
        <f t="shared" si="5"/>
        <v/>
      </c>
      <c r="B76" s="219"/>
      <c r="C76" s="231" t="s">
        <v>1086</v>
      </c>
      <c r="D76" s="223"/>
      <c r="E76" s="235"/>
      <c r="F76" s="8" t="s">
        <v>2072</v>
      </c>
      <c r="G76" s="8" t="s">
        <v>2072</v>
      </c>
      <c r="H76" s="8" t="s">
        <v>2072</v>
      </c>
      <c r="I76" s="8" t="s">
        <v>2072</v>
      </c>
      <c r="J76" s="551" t="str">
        <f t="shared" si="4"/>
        <v/>
      </c>
    </row>
    <row r="77" spans="1:10" ht="15" customHeight="1" x14ac:dyDescent="0.25">
      <c r="A77" s="218" t="str">
        <f t="shared" si="5"/>
        <v/>
      </c>
      <c r="B77" s="219"/>
      <c r="C77" s="247" t="s">
        <v>1085</v>
      </c>
      <c r="D77" s="223"/>
      <c r="E77" s="235"/>
      <c r="F77" s="8" t="s">
        <v>2072</v>
      </c>
      <c r="G77" s="8" t="s">
        <v>2072</v>
      </c>
      <c r="H77" s="8" t="s">
        <v>2072</v>
      </c>
      <c r="I77" s="8" t="s">
        <v>2072</v>
      </c>
      <c r="J77" s="551" t="str">
        <f t="shared" si="4"/>
        <v/>
      </c>
    </row>
    <row r="78" spans="1:10" ht="15" customHeight="1" x14ac:dyDescent="0.25">
      <c r="A78" s="218" t="str">
        <f t="shared" si="5"/>
        <v/>
      </c>
      <c r="B78" s="219"/>
      <c r="C78" s="247" t="s">
        <v>1087</v>
      </c>
      <c r="D78" s="223"/>
      <c r="E78" s="235"/>
      <c r="F78" s="8" t="s">
        <v>2072</v>
      </c>
      <c r="G78" s="8" t="s">
        <v>2072</v>
      </c>
      <c r="H78" s="8" t="s">
        <v>2072</v>
      </c>
      <c r="I78" s="8" t="s">
        <v>2072</v>
      </c>
      <c r="J78" s="551" t="str">
        <f t="shared" si="4"/>
        <v/>
      </c>
    </row>
    <row r="79" spans="1:10" ht="15" customHeight="1" thickBot="1" x14ac:dyDescent="0.3">
      <c r="A79" s="218" t="str">
        <f t="shared" si="5"/>
        <v/>
      </c>
      <c r="B79" s="222"/>
      <c r="C79" s="248" t="s">
        <v>1080</v>
      </c>
      <c r="D79" s="225"/>
      <c r="E79" s="235"/>
      <c r="F79" s="8" t="s">
        <v>2072</v>
      </c>
      <c r="G79" s="8" t="s">
        <v>2072</v>
      </c>
      <c r="H79" s="8" t="s">
        <v>2072</v>
      </c>
      <c r="I79" s="8" t="s">
        <v>2072</v>
      </c>
      <c r="J79" s="551" t="str">
        <f t="shared" si="4"/>
        <v/>
      </c>
    </row>
    <row r="80" spans="1:10" ht="15.75" thickBot="1" x14ac:dyDescent="0.3">
      <c r="A80" s="73" t="str">
        <f>IF(OR(COUNTIF(A81:A98,"X")&gt;0,J80="non applic."),"X","")</f>
        <v/>
      </c>
      <c r="B80" s="203">
        <v>1202</v>
      </c>
      <c r="C80" s="144" t="s">
        <v>1088</v>
      </c>
      <c r="D80" s="145"/>
      <c r="E80" s="205"/>
      <c r="F80" s="8" t="s">
        <v>2072</v>
      </c>
      <c r="G80" s="8" t="s">
        <v>2072</v>
      </c>
      <c r="H80" s="8" t="s">
        <v>2072</v>
      </c>
      <c r="I80" s="8" t="s">
        <v>2072</v>
      </c>
      <c r="J80" s="552" t="str">
        <f t="shared" ref="J80:J98" si="6">IF(OR($E$5="non applic.",$E$62="non applic.",$E$80="non applic.")=TRUE,"entfällt","")</f>
        <v/>
      </c>
    </row>
    <row r="81" spans="1:10" ht="30" x14ac:dyDescent="0.25">
      <c r="A81" s="67" t="str">
        <f>IF(E81="con difetti","X",
IF(E81="non applic.","na",
IF(E81="prog. ITR","I",
IF(E81="nota","no",
IF(OR(E81="senza difetti",E81="verificare"),"","")))))</f>
        <v/>
      </c>
      <c r="B81" s="189">
        <v>1202.01</v>
      </c>
      <c r="C81" s="68" t="s">
        <v>1089</v>
      </c>
      <c r="D81" s="19" t="s">
        <v>2073</v>
      </c>
      <c r="E81" s="72" t="s">
        <v>2072</v>
      </c>
      <c r="F81" s="8" t="s">
        <v>2072</v>
      </c>
      <c r="G81" s="8" t="s">
        <v>2072</v>
      </c>
      <c r="H81" s="8" t="s">
        <v>2072</v>
      </c>
      <c r="I81" s="8" t="s">
        <v>2072</v>
      </c>
      <c r="J81" s="552" t="str">
        <f t="shared" si="6"/>
        <v/>
      </c>
    </row>
    <row r="82" spans="1:10" x14ac:dyDescent="0.25">
      <c r="A82" s="218" t="str">
        <f t="shared" ref="A82:A91" si="7">IF(E82="visualizzare","X","")</f>
        <v/>
      </c>
      <c r="B82" s="219"/>
      <c r="C82" s="231" t="s">
        <v>1090</v>
      </c>
      <c r="D82" s="223"/>
      <c r="E82" s="235"/>
      <c r="F82" s="8" t="s">
        <v>2072</v>
      </c>
      <c r="G82" s="8" t="s">
        <v>2072</v>
      </c>
      <c r="H82" s="8" t="s">
        <v>2072</v>
      </c>
      <c r="I82" s="8" t="s">
        <v>2072</v>
      </c>
      <c r="J82" s="552" t="str">
        <f t="shared" si="6"/>
        <v/>
      </c>
    </row>
    <row r="83" spans="1:10" ht="29.45" customHeight="1" x14ac:dyDescent="0.25">
      <c r="A83" s="218" t="str">
        <f t="shared" si="7"/>
        <v/>
      </c>
      <c r="B83" s="219"/>
      <c r="C83" s="231" t="s">
        <v>1091</v>
      </c>
      <c r="D83" s="223"/>
      <c r="E83" s="235"/>
      <c r="F83" s="8" t="s">
        <v>2072</v>
      </c>
      <c r="G83" s="8" t="s">
        <v>2072</v>
      </c>
      <c r="H83" s="8" t="s">
        <v>2072</v>
      </c>
      <c r="I83" s="8" t="s">
        <v>2072</v>
      </c>
      <c r="J83" s="552" t="str">
        <f t="shared" si="6"/>
        <v/>
      </c>
    </row>
    <row r="84" spans="1:10" ht="15" customHeight="1" x14ac:dyDescent="0.25">
      <c r="A84" s="218" t="str">
        <f t="shared" si="7"/>
        <v/>
      </c>
      <c r="B84" s="219"/>
      <c r="C84" s="231" t="s">
        <v>1092</v>
      </c>
      <c r="D84" s="223"/>
      <c r="E84" s="235"/>
      <c r="F84" s="8" t="s">
        <v>2072</v>
      </c>
      <c r="G84" s="8" t="s">
        <v>2072</v>
      </c>
      <c r="H84" s="8" t="s">
        <v>2072</v>
      </c>
      <c r="I84" s="8" t="s">
        <v>2072</v>
      </c>
      <c r="J84" s="552" t="str">
        <f t="shared" si="6"/>
        <v/>
      </c>
    </row>
    <row r="85" spans="1:10" ht="15" customHeight="1" x14ac:dyDescent="0.25">
      <c r="A85" s="218" t="str">
        <f t="shared" si="7"/>
        <v/>
      </c>
      <c r="B85" s="219"/>
      <c r="C85" s="247" t="s">
        <v>1093</v>
      </c>
      <c r="D85" s="223"/>
      <c r="E85" s="235"/>
      <c r="F85" s="8" t="s">
        <v>2072</v>
      </c>
      <c r="G85" s="8" t="s">
        <v>2072</v>
      </c>
      <c r="H85" s="8" t="s">
        <v>2072</v>
      </c>
      <c r="I85" s="8" t="s">
        <v>2072</v>
      </c>
      <c r="J85" s="552" t="str">
        <f t="shared" si="6"/>
        <v/>
      </c>
    </row>
    <row r="86" spans="1:10" ht="15" customHeight="1" x14ac:dyDescent="0.25">
      <c r="A86" s="218" t="str">
        <f t="shared" si="7"/>
        <v/>
      </c>
      <c r="B86" s="219"/>
      <c r="C86" s="247" t="s">
        <v>1094</v>
      </c>
      <c r="D86" s="223"/>
      <c r="E86" s="235"/>
      <c r="F86" s="8" t="s">
        <v>2072</v>
      </c>
      <c r="G86" s="8" t="s">
        <v>2072</v>
      </c>
      <c r="H86" s="8" t="s">
        <v>2072</v>
      </c>
      <c r="I86" s="8" t="s">
        <v>2072</v>
      </c>
      <c r="J86" s="552" t="str">
        <f t="shared" si="6"/>
        <v/>
      </c>
    </row>
    <row r="87" spans="1:10" ht="15" customHeight="1" x14ac:dyDescent="0.25">
      <c r="A87" s="218" t="str">
        <f t="shared" si="7"/>
        <v/>
      </c>
      <c r="B87" s="219"/>
      <c r="C87" s="247" t="s">
        <v>1095</v>
      </c>
      <c r="D87" s="223"/>
      <c r="E87" s="235"/>
      <c r="F87" s="8" t="s">
        <v>2072</v>
      </c>
      <c r="G87" s="8" t="s">
        <v>2072</v>
      </c>
      <c r="H87" s="8" t="s">
        <v>2072</v>
      </c>
      <c r="I87" s="8" t="s">
        <v>2072</v>
      </c>
      <c r="J87" s="552" t="str">
        <f t="shared" si="6"/>
        <v/>
      </c>
    </row>
    <row r="88" spans="1:10" ht="15" customHeight="1" x14ac:dyDescent="0.25">
      <c r="A88" s="218" t="str">
        <f t="shared" si="7"/>
        <v/>
      </c>
      <c r="B88" s="219"/>
      <c r="C88" s="247" t="s">
        <v>1096</v>
      </c>
      <c r="D88" s="223"/>
      <c r="E88" s="235"/>
      <c r="F88" s="8" t="s">
        <v>2072</v>
      </c>
      <c r="G88" s="8" t="s">
        <v>2072</v>
      </c>
      <c r="H88" s="8" t="s">
        <v>2072</v>
      </c>
      <c r="I88" s="8" t="s">
        <v>2072</v>
      </c>
      <c r="J88" s="552" t="str">
        <f t="shared" si="6"/>
        <v/>
      </c>
    </row>
    <row r="89" spans="1:10" ht="15" customHeight="1" x14ac:dyDescent="0.25">
      <c r="A89" s="218" t="str">
        <f t="shared" si="7"/>
        <v/>
      </c>
      <c r="B89" s="219"/>
      <c r="C89" s="247" t="s">
        <v>1097</v>
      </c>
      <c r="D89" s="223"/>
      <c r="E89" s="235"/>
      <c r="F89" s="8" t="s">
        <v>2072</v>
      </c>
      <c r="G89" s="8" t="s">
        <v>2072</v>
      </c>
      <c r="H89" s="8" t="s">
        <v>2072</v>
      </c>
      <c r="I89" s="8" t="s">
        <v>2072</v>
      </c>
      <c r="J89" s="552" t="str">
        <f t="shared" si="6"/>
        <v/>
      </c>
    </row>
    <row r="90" spans="1:10" ht="15" customHeight="1" x14ac:dyDescent="0.25">
      <c r="A90" s="218" t="str">
        <f t="shared" si="7"/>
        <v/>
      </c>
      <c r="B90" s="219"/>
      <c r="C90" s="247" t="s">
        <v>1098</v>
      </c>
      <c r="D90" s="223"/>
      <c r="E90" s="235"/>
      <c r="F90" s="8" t="s">
        <v>2072</v>
      </c>
      <c r="G90" s="8" t="s">
        <v>2072</v>
      </c>
      <c r="H90" s="8" t="s">
        <v>2072</v>
      </c>
      <c r="I90" s="8" t="s">
        <v>2072</v>
      </c>
      <c r="J90" s="552" t="str">
        <f t="shared" si="6"/>
        <v/>
      </c>
    </row>
    <row r="91" spans="1:10" ht="45" customHeight="1" x14ac:dyDescent="0.25">
      <c r="A91" s="218" t="str">
        <f t="shared" si="7"/>
        <v/>
      </c>
      <c r="B91" s="219"/>
      <c r="C91" s="231" t="s">
        <v>1099</v>
      </c>
      <c r="D91" s="223"/>
      <c r="E91" s="235"/>
      <c r="F91" s="8" t="s">
        <v>2072</v>
      </c>
      <c r="G91" s="8" t="s">
        <v>2072</v>
      </c>
      <c r="H91" s="8" t="s">
        <v>2072</v>
      </c>
      <c r="I91" s="8" t="s">
        <v>2072</v>
      </c>
      <c r="J91" s="552" t="str">
        <f t="shared" si="6"/>
        <v/>
      </c>
    </row>
    <row r="92" spans="1:10" ht="30" x14ac:dyDescent="0.25">
      <c r="A92" s="67" t="str">
        <f>IF(E92="con difetti","X",
IF(E92="non applic.","na",
IF(E92="prog. ITR","I",
IF(E92="nota","no",
IF(OR(E92="senza difetti",E92="verificare"),"","")))))</f>
        <v/>
      </c>
      <c r="B92" s="61">
        <v>1202.02</v>
      </c>
      <c r="C92" s="12" t="s">
        <v>1100</v>
      </c>
      <c r="D92" s="14" t="s">
        <v>2073</v>
      </c>
      <c r="E92" s="72" t="s">
        <v>2072</v>
      </c>
      <c r="F92" s="8" t="s">
        <v>2072</v>
      </c>
      <c r="G92" s="8" t="s">
        <v>2072</v>
      </c>
      <c r="H92" s="8" t="s">
        <v>2072</v>
      </c>
      <c r="I92" s="8" t="s">
        <v>2072</v>
      </c>
      <c r="J92" s="552" t="str">
        <f t="shared" si="6"/>
        <v/>
      </c>
    </row>
    <row r="93" spans="1:10" ht="29.45" customHeight="1" x14ac:dyDescent="0.25">
      <c r="A93" s="218" t="str">
        <f>IF(E93="visualizzare","X","")</f>
        <v/>
      </c>
      <c r="B93" s="219"/>
      <c r="C93" s="220" t="s">
        <v>1101</v>
      </c>
      <c r="D93" s="223"/>
      <c r="E93" s="235"/>
      <c r="F93" s="8" t="s">
        <v>2072</v>
      </c>
      <c r="G93" s="8" t="s">
        <v>2072</v>
      </c>
      <c r="H93" s="8" t="s">
        <v>2072</v>
      </c>
      <c r="I93" s="8" t="s">
        <v>2072</v>
      </c>
      <c r="J93" s="552" t="str">
        <f t="shared" si="6"/>
        <v/>
      </c>
    </row>
    <row r="94" spans="1:10" ht="29.45" customHeight="1" x14ac:dyDescent="0.25">
      <c r="A94" s="67" t="str">
        <f>IF(E94="con difetti","X",
IF(E94="non applic.","na",
IF(E94="prog. ITR","I",
IF(E94="nota","no",
IF(OR(E94="senza difetti",E94="verificare"),"","")))))</f>
        <v/>
      </c>
      <c r="B94" s="61">
        <v>1202.03</v>
      </c>
      <c r="C94" s="12" t="s">
        <v>1102</v>
      </c>
      <c r="D94" s="14" t="s">
        <v>2073</v>
      </c>
      <c r="E94" s="72" t="s">
        <v>2072</v>
      </c>
      <c r="F94" s="8" t="s">
        <v>2072</v>
      </c>
      <c r="G94" s="8" t="s">
        <v>2072</v>
      </c>
      <c r="H94" s="8" t="s">
        <v>2072</v>
      </c>
      <c r="I94" s="8" t="s">
        <v>2072</v>
      </c>
      <c r="J94" s="552" t="str">
        <f t="shared" si="6"/>
        <v/>
      </c>
    </row>
    <row r="95" spans="1:10" ht="44.1" customHeight="1" x14ac:dyDescent="0.25">
      <c r="A95" s="218" t="str">
        <f>IF(E95="visualizzare","X","")</f>
        <v/>
      </c>
      <c r="B95" s="219"/>
      <c r="C95" s="231" t="s">
        <v>1103</v>
      </c>
      <c r="D95" s="223"/>
      <c r="E95" s="235"/>
      <c r="F95" s="8" t="s">
        <v>2072</v>
      </c>
      <c r="G95" s="8" t="s">
        <v>2072</v>
      </c>
      <c r="H95" s="8" t="s">
        <v>2072</v>
      </c>
      <c r="I95" s="8" t="s">
        <v>2072</v>
      </c>
      <c r="J95" s="552" t="str">
        <f t="shared" si="6"/>
        <v/>
      </c>
    </row>
    <row r="96" spans="1:10" x14ac:dyDescent="0.25">
      <c r="A96" s="218" t="str">
        <f>IF(E96="visualizzare","X","")</f>
        <v/>
      </c>
      <c r="B96" s="219"/>
      <c r="C96" s="247" t="s">
        <v>1104</v>
      </c>
      <c r="D96" s="223"/>
      <c r="E96" s="235"/>
      <c r="F96" s="8" t="s">
        <v>2072</v>
      </c>
      <c r="G96" s="8" t="s">
        <v>2072</v>
      </c>
      <c r="H96" s="8" t="s">
        <v>2072</v>
      </c>
      <c r="I96" s="8" t="s">
        <v>2072</v>
      </c>
      <c r="J96" s="552" t="str">
        <f t="shared" si="6"/>
        <v/>
      </c>
    </row>
    <row r="97" spans="1:10" ht="30" x14ac:dyDescent="0.25">
      <c r="A97" s="218" t="str">
        <f>IF(E97="visualizzare","X","")</f>
        <v/>
      </c>
      <c r="B97" s="219"/>
      <c r="C97" s="247" t="s">
        <v>1105</v>
      </c>
      <c r="D97" s="223"/>
      <c r="E97" s="235"/>
      <c r="F97" s="8" t="s">
        <v>2072</v>
      </c>
      <c r="G97" s="8" t="s">
        <v>2072</v>
      </c>
      <c r="H97" s="8" t="s">
        <v>2072</v>
      </c>
      <c r="I97" s="8" t="s">
        <v>2072</v>
      </c>
      <c r="J97" s="552" t="str">
        <f t="shared" si="6"/>
        <v/>
      </c>
    </row>
    <row r="98" spans="1:10" ht="15" customHeight="1" thickBot="1" x14ac:dyDescent="0.3">
      <c r="A98" s="218" t="str">
        <f>IF(E98="visualizzare","X","")</f>
        <v/>
      </c>
      <c r="B98" s="222"/>
      <c r="C98" s="232" t="s">
        <v>1106</v>
      </c>
      <c r="D98" s="225"/>
      <c r="E98" s="235"/>
      <c r="F98" s="8" t="s">
        <v>2072</v>
      </c>
      <c r="G98" s="8" t="s">
        <v>2072</v>
      </c>
      <c r="H98" s="8" t="s">
        <v>2072</v>
      </c>
      <c r="I98" s="8" t="s">
        <v>2072</v>
      </c>
      <c r="J98" s="552" t="str">
        <f t="shared" si="6"/>
        <v/>
      </c>
    </row>
    <row r="99" spans="1:10" ht="15.75" thickBot="1" x14ac:dyDescent="0.3">
      <c r="A99" s="73" t="str">
        <f>IF(OR(COUNTIF(A100:A106,"X")&gt;0,J99="non applic."),"X","")</f>
        <v/>
      </c>
      <c r="B99" s="203">
        <v>1203</v>
      </c>
      <c r="C99" s="144" t="s">
        <v>1107</v>
      </c>
      <c r="D99" s="145"/>
      <c r="E99" s="205"/>
      <c r="F99" s="8" t="s">
        <v>2072</v>
      </c>
      <c r="G99" s="8" t="s">
        <v>2072</v>
      </c>
      <c r="H99" s="8" t="s">
        <v>2072</v>
      </c>
      <c r="I99" s="8" t="s">
        <v>2072</v>
      </c>
      <c r="J99" s="552" t="str">
        <f t="shared" ref="J99:J106" si="8">IF(OR($E$5="non applic.",$E$62="non applic.",$E$99="non applic.")=TRUE,"entfällt","")</f>
        <v/>
      </c>
    </row>
    <row r="100" spans="1:10" ht="29.45" customHeight="1" x14ac:dyDescent="0.25">
      <c r="A100" s="65" t="str">
        <f>IF(E100="con difetti","X",
IF(E100="non applic.","na",
IF(E100="prog. ITR","I",
IF(E100="nota","no",
IF(OR(E100="senza difetti",E100="verificare"),"","")))))</f>
        <v/>
      </c>
      <c r="B100" s="186">
        <v>1203.01</v>
      </c>
      <c r="C100" s="66" t="s">
        <v>1108</v>
      </c>
      <c r="D100" s="21" t="s">
        <v>0</v>
      </c>
      <c r="E100" s="71" t="s">
        <v>2072</v>
      </c>
      <c r="F100" s="8" t="s">
        <v>2072</v>
      </c>
      <c r="G100" s="8" t="s">
        <v>2072</v>
      </c>
      <c r="H100" s="8" t="s">
        <v>2072</v>
      </c>
      <c r="I100" s="8" t="s">
        <v>2072</v>
      </c>
      <c r="J100" s="552" t="str">
        <f t="shared" si="8"/>
        <v/>
      </c>
    </row>
    <row r="101" spans="1:10" ht="29.45" customHeight="1" x14ac:dyDescent="0.25">
      <c r="A101" s="218" t="str">
        <f t="shared" ref="A101:A106" si="9">IF(E101="visualizzare","X","")</f>
        <v/>
      </c>
      <c r="B101" s="219"/>
      <c r="C101" s="231" t="s">
        <v>1109</v>
      </c>
      <c r="D101" s="223"/>
      <c r="E101" s="235"/>
      <c r="F101" s="8" t="s">
        <v>2072</v>
      </c>
      <c r="G101" s="8" t="s">
        <v>2072</v>
      </c>
      <c r="H101" s="8" t="s">
        <v>2072</v>
      </c>
      <c r="I101" s="8" t="s">
        <v>2072</v>
      </c>
      <c r="J101" s="552" t="str">
        <f t="shared" si="8"/>
        <v/>
      </c>
    </row>
    <row r="102" spans="1:10" ht="15" customHeight="1" x14ac:dyDescent="0.25">
      <c r="A102" s="218" t="str">
        <f t="shared" si="9"/>
        <v/>
      </c>
      <c r="B102" s="219"/>
      <c r="C102" s="247" t="s">
        <v>1110</v>
      </c>
      <c r="D102" s="223"/>
      <c r="E102" s="235"/>
      <c r="F102" s="8" t="s">
        <v>2072</v>
      </c>
      <c r="G102" s="8" t="s">
        <v>2072</v>
      </c>
      <c r="H102" s="8" t="s">
        <v>2072</v>
      </c>
      <c r="I102" s="8" t="s">
        <v>2072</v>
      </c>
      <c r="J102" s="552" t="str">
        <f t="shared" si="8"/>
        <v/>
      </c>
    </row>
    <row r="103" spans="1:10" ht="15" customHeight="1" x14ac:dyDescent="0.25">
      <c r="A103" s="218" t="str">
        <f t="shared" si="9"/>
        <v/>
      </c>
      <c r="B103" s="219"/>
      <c r="C103" s="247" t="s">
        <v>1111</v>
      </c>
      <c r="D103" s="223"/>
      <c r="E103" s="235"/>
      <c r="F103" s="8" t="s">
        <v>2072</v>
      </c>
      <c r="G103" s="8" t="s">
        <v>2072</v>
      </c>
      <c r="H103" s="8" t="s">
        <v>2072</v>
      </c>
      <c r="I103" s="8" t="s">
        <v>2072</v>
      </c>
      <c r="J103" s="552" t="str">
        <f t="shared" si="8"/>
        <v/>
      </c>
    </row>
    <row r="104" spans="1:10" ht="15" customHeight="1" x14ac:dyDescent="0.25">
      <c r="A104" s="218" t="str">
        <f t="shared" si="9"/>
        <v/>
      </c>
      <c r="B104" s="219"/>
      <c r="C104" s="247" t="s">
        <v>1112</v>
      </c>
      <c r="D104" s="223"/>
      <c r="E104" s="235"/>
      <c r="F104" s="8" t="s">
        <v>2072</v>
      </c>
      <c r="G104" s="8" t="s">
        <v>2072</v>
      </c>
      <c r="H104" s="8" t="s">
        <v>2072</v>
      </c>
      <c r="I104" s="8" t="s">
        <v>2072</v>
      </c>
      <c r="J104" s="552" t="str">
        <f t="shared" si="8"/>
        <v/>
      </c>
    </row>
    <row r="105" spans="1:10" ht="15" customHeight="1" x14ac:dyDescent="0.25">
      <c r="A105" s="218" t="str">
        <f t="shared" si="9"/>
        <v/>
      </c>
      <c r="B105" s="219"/>
      <c r="C105" s="247" t="s">
        <v>1113</v>
      </c>
      <c r="D105" s="223"/>
      <c r="E105" s="235"/>
      <c r="F105" s="8" t="s">
        <v>2072</v>
      </c>
      <c r="G105" s="8" t="s">
        <v>2072</v>
      </c>
      <c r="H105" s="8" t="s">
        <v>2072</v>
      </c>
      <c r="I105" s="8" t="s">
        <v>2072</v>
      </c>
      <c r="J105" s="552" t="str">
        <f t="shared" si="8"/>
        <v/>
      </c>
    </row>
    <row r="106" spans="1:10" ht="29.45" customHeight="1" thickBot="1" x14ac:dyDescent="0.3">
      <c r="A106" s="218" t="str">
        <f t="shared" si="9"/>
        <v/>
      </c>
      <c r="B106" s="222"/>
      <c r="C106" s="232" t="s">
        <v>1114</v>
      </c>
      <c r="D106" s="225"/>
      <c r="E106" s="235"/>
      <c r="F106" s="8" t="s">
        <v>2072</v>
      </c>
      <c r="G106" s="8" t="s">
        <v>2072</v>
      </c>
      <c r="H106" s="8" t="s">
        <v>2072</v>
      </c>
      <c r="I106" s="8" t="s">
        <v>2072</v>
      </c>
      <c r="J106" s="552" t="str">
        <f t="shared" si="8"/>
        <v/>
      </c>
    </row>
    <row r="107" spans="1:10" ht="15.75" thickBot="1" x14ac:dyDescent="0.3">
      <c r="A107" s="154" t="str">
        <f>IF(OR(A108="X",A111="X",A130="X",J107="non applic."),"X","")</f>
        <v/>
      </c>
      <c r="B107" s="202">
        <v>1300</v>
      </c>
      <c r="C107" s="143" t="s">
        <v>1115</v>
      </c>
      <c r="D107" s="147"/>
      <c r="E107" s="204"/>
      <c r="F107" s="8" t="s">
        <v>2072</v>
      </c>
      <c r="G107" s="8" t="s">
        <v>2072</v>
      </c>
      <c r="H107" s="8" t="s">
        <v>2072</v>
      </c>
      <c r="I107" s="8" t="s">
        <v>2072</v>
      </c>
      <c r="J107" s="551" t="str">
        <f>IF(OR($E$5="non applic.",$E$107="non applic.")=TRUE,"entfällt","")</f>
        <v/>
      </c>
    </row>
    <row r="108" spans="1:10" ht="15.75" thickBot="1" x14ac:dyDescent="0.3">
      <c r="A108" s="73" t="str">
        <f>IF(OR(COUNTIF(A109:A110,"X")&gt;0,J108="non applic."),"X","")</f>
        <v/>
      </c>
      <c r="B108" s="203">
        <v>1301</v>
      </c>
      <c r="C108" s="144" t="s">
        <v>1116</v>
      </c>
      <c r="D108" s="145"/>
      <c r="E108" s="205"/>
      <c r="F108" s="8" t="s">
        <v>2072</v>
      </c>
      <c r="G108" s="8" t="s">
        <v>2072</v>
      </c>
      <c r="H108" s="8" t="s">
        <v>2072</v>
      </c>
      <c r="I108" s="8" t="s">
        <v>2072</v>
      </c>
      <c r="J108" s="551" t="str">
        <f>IF(OR($E$5="non applic.",$E$107="non applic.",$E$108="non applic.")=TRUE,"entfällt","")</f>
        <v/>
      </c>
    </row>
    <row r="109" spans="1:10" ht="15" customHeight="1" x14ac:dyDescent="0.25">
      <c r="A109" s="65" t="str">
        <f>IF(E109="con difetti","X",
IF(E109="non applic.","na",
IF(E109="prog. ITR","I",
IF(E109="nota","no",
IF(OR(E109="senza difetti",E109="verificare"),"","")))))</f>
        <v/>
      </c>
      <c r="B109" s="186">
        <v>1301.01</v>
      </c>
      <c r="C109" s="66" t="s">
        <v>1117</v>
      </c>
      <c r="D109" s="21" t="s">
        <v>0</v>
      </c>
      <c r="E109" s="71" t="s">
        <v>2072</v>
      </c>
      <c r="F109" s="8" t="s">
        <v>2072</v>
      </c>
      <c r="G109" s="8" t="s">
        <v>2072</v>
      </c>
      <c r="H109" s="8" t="s">
        <v>2072</v>
      </c>
      <c r="I109" s="8" t="s">
        <v>2072</v>
      </c>
      <c r="J109" s="551" t="str">
        <f>IF(OR($E$5="non applic.",$E$107="non applic.",$E$108="non applic.")=TRUE,"entfällt","")</f>
        <v/>
      </c>
    </row>
    <row r="110" spans="1:10" ht="60.75" thickBot="1" x14ac:dyDescent="0.3">
      <c r="A110" s="218" t="str">
        <f>IF(E110="visualizzare","X","")</f>
        <v/>
      </c>
      <c r="B110" s="222"/>
      <c r="C110" s="224" t="s">
        <v>1118</v>
      </c>
      <c r="D110" s="225"/>
      <c r="E110" s="235"/>
      <c r="F110" s="8" t="s">
        <v>2072</v>
      </c>
      <c r="G110" s="8" t="s">
        <v>2072</v>
      </c>
      <c r="H110" s="8" t="s">
        <v>2072</v>
      </c>
      <c r="I110" s="8" t="s">
        <v>2072</v>
      </c>
      <c r="J110" s="551" t="str">
        <f>IF(OR($E$5="non applic.",$E$107="non applic.",$E$108="non applic.")=TRUE,"entfällt","")</f>
        <v/>
      </c>
    </row>
    <row r="111" spans="1:10" ht="15.75" thickBot="1" x14ac:dyDescent="0.3">
      <c r="A111" s="73" t="str">
        <f>IF(OR(COUNTIF(A112:A129,"X")&gt;0,J111="non applic."),"X","")</f>
        <v/>
      </c>
      <c r="B111" s="203">
        <v>1302</v>
      </c>
      <c r="C111" s="144" t="s">
        <v>1119</v>
      </c>
      <c r="D111" s="145"/>
      <c r="E111" s="205"/>
      <c r="F111" s="8" t="s">
        <v>2072</v>
      </c>
      <c r="G111" s="8" t="s">
        <v>2072</v>
      </c>
      <c r="H111" s="8" t="s">
        <v>2072</v>
      </c>
      <c r="I111" s="8" t="s">
        <v>2072</v>
      </c>
      <c r="J111" s="552" t="str">
        <f t="shared" ref="J111:J129" si="10">IF(OR($E$5="non applic.",$E$107="non applic.",E111="non applic.")=TRUE,"entfällt","")</f>
        <v/>
      </c>
    </row>
    <row r="112" spans="1:10" ht="15" customHeight="1" x14ac:dyDescent="0.25">
      <c r="A112" s="67" t="str">
        <f>IF(E112="con difetti","X",
IF(E112="non applic.","na",
IF(E112="prog. ITR","I",
IF(E112="nota","no",
IF(OR(E112="senza difetti",E112="verificare"),"","")))))</f>
        <v/>
      </c>
      <c r="B112" s="189">
        <v>1302.01</v>
      </c>
      <c r="C112" s="68" t="s">
        <v>1120</v>
      </c>
      <c r="D112" s="19" t="s">
        <v>2073</v>
      </c>
      <c r="E112" s="72" t="s">
        <v>2072</v>
      </c>
      <c r="F112" s="8" t="s">
        <v>2072</v>
      </c>
      <c r="G112" s="8" t="s">
        <v>2072</v>
      </c>
      <c r="H112" s="8" t="s">
        <v>2072</v>
      </c>
      <c r="I112" s="8" t="s">
        <v>2072</v>
      </c>
      <c r="J112" s="552" t="str">
        <f t="shared" si="10"/>
        <v/>
      </c>
    </row>
    <row r="113" spans="1:10" ht="60.75" thickBot="1" x14ac:dyDescent="0.3">
      <c r="A113" s="218" t="str">
        <f>IF(E113="visualizzare","X","")</f>
        <v/>
      </c>
      <c r="B113" s="219"/>
      <c r="C113" s="220" t="s">
        <v>1121</v>
      </c>
      <c r="D113" s="223"/>
      <c r="E113" s="236"/>
      <c r="F113" s="8" t="s">
        <v>2072</v>
      </c>
      <c r="G113" s="8" t="s">
        <v>2072</v>
      </c>
      <c r="H113" s="8" t="s">
        <v>2072</v>
      </c>
      <c r="I113" s="8" t="s">
        <v>2072</v>
      </c>
      <c r="J113" s="552" t="str">
        <f t="shared" si="10"/>
        <v/>
      </c>
    </row>
    <row r="114" spans="1:10" ht="29.45" hidden="1" customHeight="1" x14ac:dyDescent="0.25">
      <c r="A114" s="67" t="str">
        <f>IF(E114="con difetti","X",
IF(E114="non applic.","na",
IF(E114="prog. ITR","I",
IF(E114="nota","no",
IF(OR(E114="senza difetti",E114="verificare"),"","")))))</f>
        <v/>
      </c>
      <c r="B114" s="61">
        <v>1302.02</v>
      </c>
      <c r="C114" s="12" t="s">
        <v>1122</v>
      </c>
      <c r="D114" s="14" t="s">
        <v>2073</v>
      </c>
      <c r="E114" s="72" t="s">
        <v>2072</v>
      </c>
      <c r="F114" s="8" t="s">
        <v>2072</v>
      </c>
      <c r="G114" s="8" t="s">
        <v>2072</v>
      </c>
      <c r="H114" s="1"/>
      <c r="I114" s="1"/>
      <c r="J114" s="552" t="str">
        <f t="shared" si="10"/>
        <v/>
      </c>
    </row>
    <row r="115" spans="1:10" ht="29.45" hidden="1" customHeight="1" x14ac:dyDescent="0.25">
      <c r="A115" s="218" t="str">
        <f>IF(E115="visualizzare","X","")</f>
        <v/>
      </c>
      <c r="B115" s="219"/>
      <c r="C115" s="220" t="s">
        <v>1123</v>
      </c>
      <c r="D115" s="223"/>
      <c r="E115" s="236"/>
      <c r="F115" s="8" t="s">
        <v>2072</v>
      </c>
      <c r="G115" s="8" t="s">
        <v>2072</v>
      </c>
      <c r="H115" s="1"/>
      <c r="I115" s="1"/>
      <c r="J115" s="552" t="str">
        <f t="shared" si="10"/>
        <v/>
      </c>
    </row>
    <row r="116" spans="1:10" ht="29.45" hidden="1" customHeight="1" x14ac:dyDescent="0.25">
      <c r="A116" s="218" t="str">
        <f>IF(E116="visualizzare","X","")</f>
        <v/>
      </c>
      <c r="B116" s="219"/>
      <c r="C116" s="220" t="s">
        <v>1124</v>
      </c>
      <c r="D116" s="223"/>
      <c r="E116" s="236"/>
      <c r="F116" s="8" t="s">
        <v>2072</v>
      </c>
      <c r="G116" s="8" t="s">
        <v>2072</v>
      </c>
      <c r="H116" s="1"/>
      <c r="I116" s="1"/>
      <c r="J116" s="552" t="str">
        <f t="shared" si="10"/>
        <v/>
      </c>
    </row>
    <row r="117" spans="1:10" ht="30.75" hidden="1" thickBot="1" x14ac:dyDescent="0.3">
      <c r="A117" s="65" t="str">
        <f>IF(E117="con difetti","X",
IF(E117="non applic.","na",
IF(E117="prog. ITR","I",
IF(E117="nota","no",
IF(OR(E117="senza difetti",E117="verificare"),"","")))))</f>
        <v/>
      </c>
      <c r="B117" s="187">
        <v>1302.03</v>
      </c>
      <c r="C117" s="58" t="s">
        <v>1125</v>
      </c>
      <c r="D117" s="13" t="s">
        <v>0</v>
      </c>
      <c r="E117" s="71" t="s">
        <v>2072</v>
      </c>
      <c r="F117" s="8" t="s">
        <v>2072</v>
      </c>
      <c r="G117" s="8" t="s">
        <v>2072</v>
      </c>
      <c r="H117" s="1"/>
      <c r="I117" s="1"/>
      <c r="J117" s="552" t="str">
        <f t="shared" si="10"/>
        <v/>
      </c>
    </row>
    <row r="118" spans="1:10" ht="44.1" hidden="1" customHeight="1" x14ac:dyDescent="0.25">
      <c r="A118" s="218" t="str">
        <f>IF(E118="visualizzare","X","")</f>
        <v/>
      </c>
      <c r="B118" s="219"/>
      <c r="C118" s="220" t="s">
        <v>1126</v>
      </c>
      <c r="D118" s="223"/>
      <c r="E118" s="236"/>
      <c r="F118" s="8" t="s">
        <v>2072</v>
      </c>
      <c r="G118" s="8" t="s">
        <v>2072</v>
      </c>
      <c r="H118" s="1"/>
      <c r="I118" s="1"/>
      <c r="J118" s="552" t="str">
        <f t="shared" si="10"/>
        <v/>
      </c>
    </row>
    <row r="119" spans="1:10" ht="30.75" hidden="1" thickBot="1" x14ac:dyDescent="0.3">
      <c r="A119" s="218" t="str">
        <f>IF(E119="visualizzare","X","")</f>
        <v/>
      </c>
      <c r="B119" s="219"/>
      <c r="C119" s="220" t="s">
        <v>1127</v>
      </c>
      <c r="D119" s="223"/>
      <c r="E119" s="236"/>
      <c r="F119" s="8" t="s">
        <v>2072</v>
      </c>
      <c r="G119" s="8" t="s">
        <v>2072</v>
      </c>
      <c r="H119" s="1"/>
      <c r="I119" s="1"/>
      <c r="J119" s="552" t="str">
        <f t="shared" si="10"/>
        <v/>
      </c>
    </row>
    <row r="120" spans="1:10" ht="15" hidden="1" customHeight="1" x14ac:dyDescent="0.25">
      <c r="A120" s="65" t="str">
        <f>IF(E120="con difetti","X",
IF(E120="non applic.","na",
IF(E120="prog. ITR","I",
IF(E120="nota","no",
IF(OR(E120="senza difetti",E120="verificare"),"","")))))</f>
        <v/>
      </c>
      <c r="B120" s="187">
        <v>1302.04</v>
      </c>
      <c r="C120" s="58" t="s">
        <v>1128</v>
      </c>
      <c r="D120" s="13" t="s">
        <v>0</v>
      </c>
      <c r="E120" s="71" t="s">
        <v>2072</v>
      </c>
      <c r="F120" s="8" t="s">
        <v>2072</v>
      </c>
      <c r="G120" s="8" t="s">
        <v>2072</v>
      </c>
      <c r="H120" s="1"/>
      <c r="I120" s="1"/>
      <c r="J120" s="552" t="str">
        <f t="shared" si="10"/>
        <v/>
      </c>
    </row>
    <row r="121" spans="1:10" ht="44.1" hidden="1" customHeight="1" x14ac:dyDescent="0.25">
      <c r="A121" s="218" t="str">
        <f>IF(E121="visualizzare","X","")</f>
        <v/>
      </c>
      <c r="B121" s="219"/>
      <c r="C121" s="220" t="s">
        <v>1129</v>
      </c>
      <c r="D121" s="223"/>
      <c r="E121" s="236"/>
      <c r="F121" s="8" t="s">
        <v>2072</v>
      </c>
      <c r="G121" s="8" t="s">
        <v>2072</v>
      </c>
      <c r="H121" s="1"/>
      <c r="I121" s="1"/>
      <c r="J121" s="552" t="str">
        <f t="shared" si="10"/>
        <v/>
      </c>
    </row>
    <row r="122" spans="1:10" ht="58.5" hidden="1" customHeight="1" x14ac:dyDescent="0.25">
      <c r="A122" s="218" t="str">
        <f>IF(E122="visualizzare","X","")</f>
        <v/>
      </c>
      <c r="B122" s="219"/>
      <c r="C122" s="220" t="s">
        <v>1130</v>
      </c>
      <c r="D122" s="223"/>
      <c r="E122" s="236"/>
      <c r="F122" s="8" t="s">
        <v>2072</v>
      </c>
      <c r="G122" s="8" t="s">
        <v>2072</v>
      </c>
      <c r="H122" s="1"/>
      <c r="I122" s="1"/>
      <c r="J122" s="552" t="str">
        <f t="shared" si="10"/>
        <v/>
      </c>
    </row>
    <row r="123" spans="1:10" ht="15" hidden="1" customHeight="1" x14ac:dyDescent="0.25">
      <c r="A123" s="218" t="str">
        <f>IF(E123="visualizzare","X","")</f>
        <v/>
      </c>
      <c r="B123" s="219"/>
      <c r="C123" s="220" t="s">
        <v>1131</v>
      </c>
      <c r="D123" s="223"/>
      <c r="E123" s="236"/>
      <c r="F123" s="8" t="s">
        <v>2072</v>
      </c>
      <c r="G123" s="8" t="s">
        <v>2072</v>
      </c>
      <c r="H123" s="1"/>
      <c r="I123" s="1"/>
      <c r="J123" s="552" t="str">
        <f t="shared" si="10"/>
        <v/>
      </c>
    </row>
    <row r="124" spans="1:10" ht="15" hidden="1" customHeight="1" x14ac:dyDescent="0.25">
      <c r="A124" s="67" t="str">
        <f>IF(E124="con difetti","X",
IF(E124="non applic.","na",
IF(E124="prog. ITR","I",
IF(E124="nota","no",
IF(OR(E124="senza difetti",E124="verificare"),"","")))))</f>
        <v/>
      </c>
      <c r="B124" s="61">
        <v>1302.05</v>
      </c>
      <c r="C124" s="12" t="s">
        <v>1132</v>
      </c>
      <c r="D124" s="14" t="s">
        <v>2073</v>
      </c>
      <c r="E124" s="72" t="s">
        <v>2072</v>
      </c>
      <c r="F124" s="8" t="s">
        <v>2072</v>
      </c>
      <c r="G124" s="8" t="s">
        <v>2072</v>
      </c>
      <c r="H124" s="1"/>
      <c r="I124" s="1"/>
      <c r="J124" s="552" t="str">
        <f t="shared" si="10"/>
        <v/>
      </c>
    </row>
    <row r="125" spans="1:10" ht="58.5" hidden="1" customHeight="1" x14ac:dyDescent="0.25">
      <c r="A125" s="218" t="str">
        <f>IF(E125="visualizzare","X","")</f>
        <v/>
      </c>
      <c r="B125" s="219"/>
      <c r="C125" s="220" t="s">
        <v>1133</v>
      </c>
      <c r="D125" s="223"/>
      <c r="E125" s="236"/>
      <c r="F125" s="8" t="s">
        <v>2072</v>
      </c>
      <c r="G125" s="8" t="s">
        <v>2072</v>
      </c>
      <c r="H125" s="1"/>
      <c r="I125" s="1"/>
      <c r="J125" s="552" t="str">
        <f t="shared" si="10"/>
        <v/>
      </c>
    </row>
    <row r="126" spans="1:10" ht="29.45" hidden="1" customHeight="1" x14ac:dyDescent="0.25">
      <c r="A126" s="65" t="str">
        <f>IF(E126="con difetti","X",
IF(E126="non applic.","na",
IF(E126="prog. ITR","I",
IF(E126="nota","no",
IF(OR(E126="senza difetti",E126="verificare"),"","")))))</f>
        <v/>
      </c>
      <c r="B126" s="187">
        <v>1302.06</v>
      </c>
      <c r="C126" s="58" t="s">
        <v>1134</v>
      </c>
      <c r="D126" s="13" t="s">
        <v>0</v>
      </c>
      <c r="E126" s="71" t="s">
        <v>2072</v>
      </c>
      <c r="F126" s="8" t="s">
        <v>2072</v>
      </c>
      <c r="G126" s="8" t="s">
        <v>2072</v>
      </c>
      <c r="H126" s="1"/>
      <c r="I126" s="1"/>
      <c r="J126" s="552" t="str">
        <f t="shared" si="10"/>
        <v/>
      </c>
    </row>
    <row r="127" spans="1:10" ht="30.75" hidden="1" thickBot="1" x14ac:dyDescent="0.3">
      <c r="A127" s="218" t="str">
        <f>IF(E127="visualizzare","X","")</f>
        <v/>
      </c>
      <c r="B127" s="219"/>
      <c r="C127" s="220" t="s">
        <v>1135</v>
      </c>
      <c r="D127" s="223"/>
      <c r="E127" s="236"/>
      <c r="F127" s="8" t="s">
        <v>2072</v>
      </c>
      <c r="G127" s="8" t="s">
        <v>2072</v>
      </c>
      <c r="H127" s="1"/>
      <c r="I127" s="1"/>
      <c r="J127" s="552" t="str">
        <f t="shared" si="10"/>
        <v/>
      </c>
    </row>
    <row r="128" spans="1:10" ht="45.75" hidden="1" thickBot="1" x14ac:dyDescent="0.3">
      <c r="A128" s="65" t="str">
        <f>IF(E128="con difetti","X",
IF(E128="non applic.","na",
IF(E128="prog. ITR","I",
IF(E128="nota","no",
IF(OR(E128="senza difetti",E128="verificare"),"","")))))</f>
        <v/>
      </c>
      <c r="B128" s="187">
        <v>1302.07</v>
      </c>
      <c r="C128" s="58" t="s">
        <v>1136</v>
      </c>
      <c r="D128" s="13" t="s">
        <v>0</v>
      </c>
      <c r="E128" s="71" t="s">
        <v>2072</v>
      </c>
      <c r="F128" s="1" t="s">
        <v>2072</v>
      </c>
      <c r="G128" s="8" t="s">
        <v>2072</v>
      </c>
      <c r="H128" s="1"/>
      <c r="I128" s="1"/>
      <c r="J128" s="552" t="str">
        <f t="shared" si="10"/>
        <v/>
      </c>
    </row>
    <row r="129" spans="1:10" ht="29.45" hidden="1" customHeight="1" thickBot="1" x14ac:dyDescent="0.3">
      <c r="A129" s="218" t="str">
        <f>IF(E129="visualizzare","X","")</f>
        <v/>
      </c>
      <c r="B129" s="222"/>
      <c r="C129" s="224" t="s">
        <v>1137</v>
      </c>
      <c r="D129" s="225"/>
      <c r="E129" s="530"/>
      <c r="F129" s="1" t="s">
        <v>2072</v>
      </c>
      <c r="G129" s="8" t="s">
        <v>2072</v>
      </c>
      <c r="H129" s="1"/>
      <c r="I129" s="1"/>
      <c r="J129" s="552" t="str">
        <f t="shared" si="10"/>
        <v/>
      </c>
    </row>
    <row r="130" spans="1:10" ht="31.7" customHeight="1" thickBot="1" x14ac:dyDescent="0.3">
      <c r="A130" s="73" t="str">
        <f>IF(OR(COUNTIF(A131:A143,"X")&gt;0,J130="non applic."),"X","")</f>
        <v/>
      </c>
      <c r="B130" s="203">
        <v>1303</v>
      </c>
      <c r="C130" s="144" t="s">
        <v>1138</v>
      </c>
      <c r="D130" s="145"/>
      <c r="E130" s="205"/>
      <c r="F130" s="8" t="s">
        <v>2072</v>
      </c>
      <c r="G130" s="8" t="s">
        <v>2072</v>
      </c>
      <c r="H130" s="8" t="s">
        <v>2072</v>
      </c>
      <c r="I130" s="8" t="s">
        <v>2072</v>
      </c>
      <c r="J130" s="552" t="str">
        <f t="shared" ref="J130:J143" si="11">IF(OR($E$5="non applic.",$E$107="non applic.",$E$130="non applic.")=TRUE,"entfällt","")</f>
        <v/>
      </c>
    </row>
    <row r="131" spans="1:10" ht="29.45" customHeight="1" x14ac:dyDescent="0.25">
      <c r="A131" s="65" t="str">
        <f>IF(E131="con difetti","X",
IF(E131="non applic.","na",
IF(E131="prog. ITR","I",
IF(E131="nota","no",
IF(OR(E131="senza difetti",E131="verificare"),"","")))))</f>
        <v/>
      </c>
      <c r="B131" s="186">
        <v>1303.01</v>
      </c>
      <c r="C131" s="66" t="s">
        <v>1139</v>
      </c>
      <c r="D131" s="21" t="s">
        <v>0</v>
      </c>
      <c r="E131" s="71" t="s">
        <v>2072</v>
      </c>
      <c r="F131" s="8" t="s">
        <v>2072</v>
      </c>
      <c r="G131" s="8" t="s">
        <v>2072</v>
      </c>
      <c r="H131" s="8" t="s">
        <v>2072</v>
      </c>
      <c r="I131" s="8" t="s">
        <v>2072</v>
      </c>
      <c r="J131" s="552" t="str">
        <f t="shared" si="11"/>
        <v/>
      </c>
    </row>
    <row r="132" spans="1:10" ht="60" x14ac:dyDescent="0.25">
      <c r="A132" s="218" t="str">
        <f>IF(E132="visualizzare","X","")</f>
        <v/>
      </c>
      <c r="B132" s="219"/>
      <c r="C132" s="220" t="s">
        <v>1140</v>
      </c>
      <c r="D132" s="223"/>
      <c r="E132" s="236"/>
      <c r="F132" s="8" t="s">
        <v>2072</v>
      </c>
      <c r="G132" s="8" t="s">
        <v>2072</v>
      </c>
      <c r="H132" s="8" t="s">
        <v>2072</v>
      </c>
      <c r="I132" s="8" t="s">
        <v>2072</v>
      </c>
      <c r="J132" s="552" t="str">
        <f t="shared" si="11"/>
        <v/>
      </c>
    </row>
    <row r="133" spans="1:10" ht="29.45" customHeight="1" x14ac:dyDescent="0.25">
      <c r="A133" s="65" t="str">
        <f>IF(E133="con difetti","X",
IF(E133="non applic.","na",
IF(E133="prog. ITR","I",
IF(E133="nota","no",
IF(OR(E133="senza difetti",E133="verificare"),"","")))))</f>
        <v/>
      </c>
      <c r="B133" s="187">
        <v>1303.02</v>
      </c>
      <c r="C133" s="58" t="s">
        <v>1141</v>
      </c>
      <c r="D133" s="13" t="s">
        <v>0</v>
      </c>
      <c r="E133" s="71" t="s">
        <v>2072</v>
      </c>
      <c r="F133" s="8" t="s">
        <v>2072</v>
      </c>
      <c r="G133" s="8" t="s">
        <v>2072</v>
      </c>
      <c r="H133" s="8" t="s">
        <v>2072</v>
      </c>
      <c r="I133" s="8" t="s">
        <v>2072</v>
      </c>
      <c r="J133" s="552" t="str">
        <f t="shared" si="11"/>
        <v/>
      </c>
    </row>
    <row r="134" spans="1:10" ht="58.5" customHeight="1" thickBot="1" x14ac:dyDescent="0.3">
      <c r="A134" s="218" t="str">
        <f>IF(E134="visualizzare","X","")</f>
        <v/>
      </c>
      <c r="B134" s="219"/>
      <c r="C134" s="220" t="s">
        <v>1142</v>
      </c>
      <c r="D134" s="223"/>
      <c r="E134" s="236"/>
      <c r="F134" s="8" t="s">
        <v>2072</v>
      </c>
      <c r="G134" s="8" t="s">
        <v>2072</v>
      </c>
      <c r="H134" s="8" t="s">
        <v>2072</v>
      </c>
      <c r="I134" s="8" t="s">
        <v>2072</v>
      </c>
      <c r="J134" s="552" t="str">
        <f t="shared" si="11"/>
        <v/>
      </c>
    </row>
    <row r="135" spans="1:10" ht="29.45" hidden="1" customHeight="1" x14ac:dyDescent="0.25">
      <c r="A135" s="65" t="str">
        <f>IF(E135="con difetti","X",
IF(E135="non applic.","na",
IF(E135="prog. ITR","I",
IF(E135="nota","no",
IF(OR(E135="senza difetti",E135="verificare"),"","")))))</f>
        <v/>
      </c>
      <c r="B135" s="187">
        <v>1303.03</v>
      </c>
      <c r="C135" s="58" t="s">
        <v>1143</v>
      </c>
      <c r="D135" s="13" t="s">
        <v>0</v>
      </c>
      <c r="E135" s="71" t="s">
        <v>2072</v>
      </c>
      <c r="F135" s="8" t="s">
        <v>2072</v>
      </c>
      <c r="G135" s="8" t="s">
        <v>2072</v>
      </c>
      <c r="H135" s="1"/>
      <c r="I135" s="1"/>
      <c r="J135" s="552" t="str">
        <f t="shared" si="11"/>
        <v/>
      </c>
    </row>
    <row r="136" spans="1:10" ht="15" hidden="1" customHeight="1" x14ac:dyDescent="0.25">
      <c r="A136" s="218" t="str">
        <f t="shared" ref="A136:A143" si="12">IF(E136="visualizzare","X","")</f>
        <v/>
      </c>
      <c r="B136" s="219"/>
      <c r="C136" s="231" t="s">
        <v>1144</v>
      </c>
      <c r="D136" s="223"/>
      <c r="E136" s="236"/>
      <c r="F136" s="8" t="s">
        <v>2072</v>
      </c>
      <c r="G136" s="8" t="s">
        <v>2072</v>
      </c>
      <c r="H136" s="1"/>
      <c r="I136" s="1"/>
      <c r="J136" s="552" t="str">
        <f t="shared" si="11"/>
        <v/>
      </c>
    </row>
    <row r="137" spans="1:10" ht="15" hidden="1" customHeight="1" x14ac:dyDescent="0.25">
      <c r="A137" s="218" t="str">
        <f t="shared" si="12"/>
        <v/>
      </c>
      <c r="B137" s="219"/>
      <c r="C137" s="247" t="s">
        <v>1145</v>
      </c>
      <c r="D137" s="223"/>
      <c r="E137" s="236"/>
      <c r="F137" s="8" t="s">
        <v>2072</v>
      </c>
      <c r="G137" s="8" t="s">
        <v>2072</v>
      </c>
      <c r="H137" s="1"/>
      <c r="I137" s="1"/>
      <c r="J137" s="552" t="str">
        <f t="shared" si="11"/>
        <v/>
      </c>
    </row>
    <row r="138" spans="1:10" ht="15" hidden="1" customHeight="1" x14ac:dyDescent="0.25">
      <c r="A138" s="218" t="str">
        <f t="shared" si="12"/>
        <v/>
      </c>
      <c r="B138" s="219"/>
      <c r="C138" s="247" t="s">
        <v>1146</v>
      </c>
      <c r="D138" s="223"/>
      <c r="E138" s="236"/>
      <c r="F138" s="8" t="s">
        <v>2072</v>
      </c>
      <c r="G138" s="8" t="s">
        <v>2072</v>
      </c>
      <c r="H138" s="1"/>
      <c r="I138" s="1"/>
      <c r="J138" s="552" t="str">
        <f t="shared" si="11"/>
        <v/>
      </c>
    </row>
    <row r="139" spans="1:10" ht="15" hidden="1" customHeight="1" x14ac:dyDescent="0.25">
      <c r="A139" s="218" t="str">
        <f t="shared" si="12"/>
        <v/>
      </c>
      <c r="B139" s="219"/>
      <c r="C139" s="247" t="s">
        <v>1147</v>
      </c>
      <c r="D139" s="223"/>
      <c r="E139" s="236"/>
      <c r="F139" s="8" t="s">
        <v>2072</v>
      </c>
      <c r="G139" s="8" t="s">
        <v>2072</v>
      </c>
      <c r="H139" s="1"/>
      <c r="I139" s="1"/>
      <c r="J139" s="552" t="str">
        <f t="shared" si="11"/>
        <v/>
      </c>
    </row>
    <row r="140" spans="1:10" ht="15" hidden="1" customHeight="1" x14ac:dyDescent="0.25">
      <c r="A140" s="218" t="str">
        <f t="shared" si="12"/>
        <v/>
      </c>
      <c r="B140" s="219"/>
      <c r="C140" s="247" t="s">
        <v>1148</v>
      </c>
      <c r="D140" s="223"/>
      <c r="E140" s="236"/>
      <c r="F140" s="8" t="s">
        <v>2072</v>
      </c>
      <c r="G140" s="8" t="s">
        <v>2072</v>
      </c>
      <c r="H140" s="1"/>
      <c r="I140" s="1"/>
      <c r="J140" s="552" t="str">
        <f t="shared" si="11"/>
        <v/>
      </c>
    </row>
    <row r="141" spans="1:10" ht="15" hidden="1" customHeight="1" x14ac:dyDescent="0.25">
      <c r="A141" s="218" t="str">
        <f t="shared" si="12"/>
        <v/>
      </c>
      <c r="B141" s="219"/>
      <c r="C141" s="247" t="s">
        <v>1149</v>
      </c>
      <c r="D141" s="223"/>
      <c r="E141" s="236"/>
      <c r="F141" s="8" t="s">
        <v>2072</v>
      </c>
      <c r="G141" s="8" t="s">
        <v>2072</v>
      </c>
      <c r="H141" s="1"/>
      <c r="I141" s="1"/>
      <c r="J141" s="552" t="str">
        <f t="shared" si="11"/>
        <v/>
      </c>
    </row>
    <row r="142" spans="1:10" ht="15" hidden="1" customHeight="1" x14ac:dyDescent="0.25">
      <c r="A142" s="218" t="str">
        <f t="shared" si="12"/>
        <v/>
      </c>
      <c r="B142" s="219"/>
      <c r="C142" s="247" t="s">
        <v>1150</v>
      </c>
      <c r="D142" s="223"/>
      <c r="E142" s="236"/>
      <c r="F142" s="8" t="s">
        <v>2072</v>
      </c>
      <c r="G142" s="8" t="s">
        <v>2072</v>
      </c>
      <c r="H142" s="1"/>
      <c r="I142" s="1"/>
      <c r="J142" s="552" t="str">
        <f t="shared" si="11"/>
        <v/>
      </c>
    </row>
    <row r="143" spans="1:10" ht="29.45" hidden="1" customHeight="1" thickBot="1" x14ac:dyDescent="0.3">
      <c r="A143" s="233" t="str">
        <f t="shared" si="12"/>
        <v/>
      </c>
      <c r="B143" s="222"/>
      <c r="C143" s="232" t="s">
        <v>1151</v>
      </c>
      <c r="D143" s="225"/>
      <c r="E143" s="237"/>
      <c r="F143" s="8" t="s">
        <v>2072</v>
      </c>
      <c r="G143" s="8" t="s">
        <v>2072</v>
      </c>
      <c r="H143" s="1"/>
      <c r="I143" s="1"/>
      <c r="J143" s="552" t="str">
        <f t="shared" si="11"/>
        <v/>
      </c>
    </row>
    <row r="144" spans="1:10" ht="15" customHeight="1" thickBot="1" x14ac:dyDescent="0.3">
      <c r="A144" s="167" t="str">
        <f>IF(OR(A145="X",A146="X",A147="X",J144="non applic."),"X","")</f>
        <v/>
      </c>
      <c r="B144" s="190">
        <v>1400</v>
      </c>
      <c r="C144" s="168" t="s">
        <v>2383</v>
      </c>
      <c r="D144" s="169"/>
      <c r="E144" s="210"/>
      <c r="F144" s="8" t="s">
        <v>2072</v>
      </c>
      <c r="G144" s="8" t="s">
        <v>2072</v>
      </c>
      <c r="H144" s="8" t="s">
        <v>2072</v>
      </c>
      <c r="I144" s="8" t="s">
        <v>2072</v>
      </c>
      <c r="J144" s="551" t="str">
        <f>IF(OR($E$5="non applic.",$E$144="non applic.")=TRUE,"entfällt","")</f>
        <v/>
      </c>
    </row>
    <row r="145" spans="1:10" ht="15" customHeight="1" x14ac:dyDescent="0.25">
      <c r="A145" s="164" t="str">
        <f t="shared" ref="A145:A147" si="13">IF(E145="con difetti","X",
IF(E145="non applic.","na",
IF(E145="prog. ITR","I",
IF(E145="nota","no",
IF(OR(E145="senza difetti",E145="verificare"),"","")))))</f>
        <v/>
      </c>
      <c r="B145" s="191">
        <v>1401</v>
      </c>
      <c r="C145" s="165" t="s">
        <v>2067</v>
      </c>
      <c r="D145" s="166"/>
      <c r="E145" s="159" t="s">
        <v>2072</v>
      </c>
      <c r="F145" s="8" t="s">
        <v>2072</v>
      </c>
      <c r="G145" s="8" t="s">
        <v>2072</v>
      </c>
      <c r="H145" s="8" t="s">
        <v>2072</v>
      </c>
      <c r="I145" s="8" t="s">
        <v>2072</v>
      </c>
      <c r="J145" s="551" t="str">
        <f>IF(OR($E$5="non applic.",$E$144="non applic.",$E$145="non applic.")=TRUE,"entfällt","")</f>
        <v/>
      </c>
    </row>
    <row r="146" spans="1:10" ht="15" customHeight="1" x14ac:dyDescent="0.25">
      <c r="A146" s="164" t="str">
        <f t="shared" si="13"/>
        <v/>
      </c>
      <c r="B146" s="192">
        <v>1402</v>
      </c>
      <c r="C146" s="158" t="s">
        <v>2067</v>
      </c>
      <c r="D146" s="156"/>
      <c r="E146" s="159" t="s">
        <v>2072</v>
      </c>
      <c r="F146" s="8" t="s">
        <v>2072</v>
      </c>
      <c r="G146" s="8" t="s">
        <v>2072</v>
      </c>
      <c r="H146" s="8" t="s">
        <v>2072</v>
      </c>
      <c r="I146" s="8" t="s">
        <v>2072</v>
      </c>
      <c r="J146" s="551" t="str">
        <f>IF(OR($E$5="non applic.",$E$144="non applic.",$E$146="non applic.")=TRUE,"entfällt","")</f>
        <v/>
      </c>
    </row>
    <row r="147" spans="1:10" ht="15" customHeight="1" thickBot="1" x14ac:dyDescent="0.3">
      <c r="A147" s="164" t="str">
        <f t="shared" si="13"/>
        <v/>
      </c>
      <c r="B147" s="193">
        <v>1403</v>
      </c>
      <c r="C147" s="160" t="s">
        <v>2068</v>
      </c>
      <c r="D147" s="161"/>
      <c r="E147" s="610" t="s">
        <v>2072</v>
      </c>
      <c r="F147" s="8" t="s">
        <v>2072</v>
      </c>
      <c r="G147" s="8" t="s">
        <v>2072</v>
      </c>
      <c r="H147" s="8" t="s">
        <v>2072</v>
      </c>
      <c r="I147" s="8" t="s">
        <v>2072</v>
      </c>
      <c r="J147" s="551" t="str">
        <f>IF(OR($E$5="non applic.",$E$144="non applic.",$E$147="non applic.")=TRUE,"entfällt","")</f>
        <v/>
      </c>
    </row>
    <row r="148" spans="1:10" ht="19.5" thickBot="1" x14ac:dyDescent="0.3">
      <c r="A148" s="211" t="str">
        <f>IF(OR(A149="X",A188="X",A270="X",A384="X",A404="X",A435="X",J148="non applic."),"X","")</f>
        <v/>
      </c>
      <c r="B148" s="212">
        <v>2000</v>
      </c>
      <c r="C148" s="605" t="s">
        <v>1391</v>
      </c>
      <c r="D148" s="606"/>
      <c r="E148" s="607"/>
      <c r="F148" s="8" t="s">
        <v>2072</v>
      </c>
      <c r="G148" s="8" t="s">
        <v>2072</v>
      </c>
      <c r="H148" s="8" t="s">
        <v>2072</v>
      </c>
      <c r="I148" s="8" t="s">
        <v>2072</v>
      </c>
      <c r="J148" s="551" t="str">
        <f>IF(OR(E148="non applic.")=TRUE,"entfällt","")</f>
        <v/>
      </c>
    </row>
    <row r="149" spans="1:10" ht="15.75" thickBot="1" x14ac:dyDescent="0.3">
      <c r="A149" s="154" t="str">
        <f>IF(OR(A150="X",A171="X",A177="X",J149="non applic."),"X","")</f>
        <v/>
      </c>
      <c r="B149" s="202">
        <v>2100</v>
      </c>
      <c r="C149" s="143" t="s">
        <v>1022</v>
      </c>
      <c r="D149" s="147"/>
      <c r="E149" s="208"/>
      <c r="F149" s="8" t="s">
        <v>2072</v>
      </c>
      <c r="G149" s="8" t="s">
        <v>2072</v>
      </c>
      <c r="H149" s="8" t="s">
        <v>2072</v>
      </c>
      <c r="I149" s="8" t="s">
        <v>2072</v>
      </c>
      <c r="J149" s="551" t="str">
        <f>IF(OR($E$148="non applic.",$E$149="non applic.")=TRUE,"entfällt","")</f>
        <v/>
      </c>
    </row>
    <row r="150" spans="1:10" ht="30.75" thickBot="1" x14ac:dyDescent="0.3">
      <c r="A150" s="73" t="str">
        <f>IF(OR(COUNTIF(A151:A170,"X")&gt;0,J150="non applic."),"X","")</f>
        <v/>
      </c>
      <c r="B150" s="203">
        <v>2101</v>
      </c>
      <c r="C150" s="144" t="s">
        <v>1392</v>
      </c>
      <c r="D150" s="145"/>
      <c r="E150" s="205"/>
      <c r="F150" s="8" t="s">
        <v>2072</v>
      </c>
      <c r="G150" s="8" t="s">
        <v>2072</v>
      </c>
      <c r="H150" s="8" t="s">
        <v>2072</v>
      </c>
      <c r="I150" s="8" t="s">
        <v>2072</v>
      </c>
      <c r="J150" s="551" t="str">
        <f t="shared" ref="J150:J170" si="14">IF(OR($E$148="non applic.",$E$149="non applic.",$E$150="non applic.")=TRUE,"entfällt","")</f>
        <v/>
      </c>
    </row>
    <row r="151" spans="1:10" ht="29.45" customHeight="1" x14ac:dyDescent="0.25">
      <c r="A151" s="65" t="str">
        <f>IF(E151="con difetti","X",
IF(E151="non applic.","na",
IF(E151="prog. ITR","I",
IF(E151="nota","no",
IF(OR(E151="senza difetti",E151="verificare"),"","")))))</f>
        <v/>
      </c>
      <c r="B151" s="186">
        <v>2101.0100000000002</v>
      </c>
      <c r="C151" s="66" t="s">
        <v>1393</v>
      </c>
      <c r="D151" s="21" t="s">
        <v>0</v>
      </c>
      <c r="E151" s="71" t="s">
        <v>2072</v>
      </c>
      <c r="F151" s="8" t="s">
        <v>2072</v>
      </c>
      <c r="G151" s="8" t="s">
        <v>2072</v>
      </c>
      <c r="H151" s="8" t="s">
        <v>2072</v>
      </c>
      <c r="I151" s="8" t="s">
        <v>2072</v>
      </c>
      <c r="J151" s="551" t="str">
        <f t="shared" si="14"/>
        <v/>
      </c>
    </row>
    <row r="152" spans="1:10" ht="72.95" customHeight="1" x14ac:dyDescent="0.25">
      <c r="A152" s="218" t="str">
        <f>IF(E152="visualizzare","X","")</f>
        <v/>
      </c>
      <c r="B152" s="219"/>
      <c r="C152" s="220" t="s">
        <v>1394</v>
      </c>
      <c r="D152" s="223"/>
      <c r="E152" s="236"/>
      <c r="F152" s="8" t="s">
        <v>2072</v>
      </c>
      <c r="G152" s="8" t="s">
        <v>2072</v>
      </c>
      <c r="H152" s="8" t="s">
        <v>2072</v>
      </c>
      <c r="I152" s="8" t="s">
        <v>2072</v>
      </c>
      <c r="J152" s="551" t="str">
        <f t="shared" si="14"/>
        <v/>
      </c>
    </row>
    <row r="153" spans="1:10" ht="44.1" customHeight="1" x14ac:dyDescent="0.25">
      <c r="A153" s="65" t="str">
        <f>IF(E153="con difetti","X",
IF(E153="non applic.","na",
IF(E153="prog. ITR","I",
IF(E153="nota","no",
IF(OR(E153="senza difetti",E153="verificare"),"","")))))</f>
        <v/>
      </c>
      <c r="B153" s="187">
        <v>2101.02</v>
      </c>
      <c r="C153" s="58" t="s">
        <v>1395</v>
      </c>
      <c r="D153" s="13" t="s">
        <v>0</v>
      </c>
      <c r="E153" s="71" t="s">
        <v>2072</v>
      </c>
      <c r="F153" s="8" t="s">
        <v>2072</v>
      </c>
      <c r="G153" s="8" t="s">
        <v>2072</v>
      </c>
      <c r="H153" s="8" t="s">
        <v>2072</v>
      </c>
      <c r="I153" s="8" t="s">
        <v>2072</v>
      </c>
      <c r="J153" s="551" t="str">
        <f t="shared" si="14"/>
        <v/>
      </c>
    </row>
    <row r="154" spans="1:10" ht="29.45" customHeight="1" x14ac:dyDescent="0.25">
      <c r="A154" s="218" t="str">
        <f>IF(E154="visualizzare","X","")</f>
        <v/>
      </c>
      <c r="B154" s="219"/>
      <c r="C154" s="220" t="s">
        <v>1396</v>
      </c>
      <c r="D154" s="223"/>
      <c r="E154" s="236"/>
      <c r="F154" s="8" t="s">
        <v>2072</v>
      </c>
      <c r="G154" s="8" t="s">
        <v>2072</v>
      </c>
      <c r="H154" s="8" t="s">
        <v>2072</v>
      </c>
      <c r="I154" s="8" t="s">
        <v>2072</v>
      </c>
      <c r="J154" s="551" t="str">
        <f t="shared" si="14"/>
        <v/>
      </c>
    </row>
    <row r="155" spans="1:10" ht="60" x14ac:dyDescent="0.25">
      <c r="A155" s="218" t="str">
        <f>IF(E155="visualizzare","X","")</f>
        <v/>
      </c>
      <c r="B155" s="219"/>
      <c r="C155" s="220" t="s">
        <v>1397</v>
      </c>
      <c r="D155" s="223"/>
      <c r="E155" s="236"/>
      <c r="F155" s="8" t="s">
        <v>2072</v>
      </c>
      <c r="G155" s="8" t="s">
        <v>2072</v>
      </c>
      <c r="H155" s="8" t="s">
        <v>2072</v>
      </c>
      <c r="I155" s="8" t="s">
        <v>2072</v>
      </c>
      <c r="J155" s="551" t="str">
        <f t="shared" si="14"/>
        <v/>
      </c>
    </row>
    <row r="156" spans="1:10" ht="58.35" customHeight="1" x14ac:dyDescent="0.25">
      <c r="A156" s="69" t="str">
        <f>IF(E156="con difetti","X",
IF(E156="non applic.","na",
IF(E156="prog. ITR","I",
IF(E156="nota","no",
IF(OR(E156="senza difetti",E156="verificare"),"","")))))</f>
        <v/>
      </c>
      <c r="B156" s="194">
        <v>2101.0300000000002</v>
      </c>
      <c r="C156" s="60" t="s">
        <v>1398</v>
      </c>
      <c r="D156" s="15" t="s">
        <v>2074</v>
      </c>
      <c r="E156" s="155" t="s">
        <v>2072</v>
      </c>
      <c r="F156" s="8" t="s">
        <v>2072</v>
      </c>
      <c r="G156" s="8" t="s">
        <v>2072</v>
      </c>
      <c r="H156" s="8" t="s">
        <v>2072</v>
      </c>
      <c r="I156" s="8" t="s">
        <v>2072</v>
      </c>
      <c r="J156" s="551" t="str">
        <f t="shared" si="14"/>
        <v/>
      </c>
    </row>
    <row r="157" spans="1:10" ht="58.7" customHeight="1" x14ac:dyDescent="0.25">
      <c r="A157" s="218" t="str">
        <f>IF(E157="visualizzare","X","")</f>
        <v/>
      </c>
      <c r="B157" s="219"/>
      <c r="C157" s="220" t="s">
        <v>1399</v>
      </c>
      <c r="D157" s="223"/>
      <c r="E157" s="236"/>
      <c r="F157" s="8" t="s">
        <v>2072</v>
      </c>
      <c r="G157" s="8" t="s">
        <v>2072</v>
      </c>
      <c r="H157" s="8" t="s">
        <v>2072</v>
      </c>
      <c r="I157" s="8" t="s">
        <v>2072</v>
      </c>
      <c r="J157" s="551" t="str">
        <f t="shared" si="14"/>
        <v/>
      </c>
    </row>
    <row r="158" spans="1:10" ht="45" x14ac:dyDescent="0.25">
      <c r="A158" s="218" t="str">
        <f>IF(E158="visualizzare","X","")</f>
        <v/>
      </c>
      <c r="B158" s="219"/>
      <c r="C158" s="220" t="s">
        <v>1400</v>
      </c>
      <c r="D158" s="223"/>
      <c r="E158" s="236"/>
      <c r="F158" s="8" t="s">
        <v>2072</v>
      </c>
      <c r="G158" s="8" t="s">
        <v>2072</v>
      </c>
      <c r="H158" s="8" t="s">
        <v>2072</v>
      </c>
      <c r="I158" s="8" t="s">
        <v>2072</v>
      </c>
      <c r="J158" s="551" t="str">
        <f t="shared" si="14"/>
        <v/>
      </c>
    </row>
    <row r="159" spans="1:10" ht="30" x14ac:dyDescent="0.25">
      <c r="A159" s="218" t="str">
        <f>IF(E159="visualizzare","X","")</f>
        <v/>
      </c>
      <c r="B159" s="219"/>
      <c r="C159" s="220" t="s">
        <v>1401</v>
      </c>
      <c r="D159" s="223"/>
      <c r="E159" s="236"/>
      <c r="F159" s="8" t="s">
        <v>2072</v>
      </c>
      <c r="G159" s="8" t="s">
        <v>2072</v>
      </c>
      <c r="H159" s="8" t="s">
        <v>2072</v>
      </c>
      <c r="I159" s="8" t="s">
        <v>2072</v>
      </c>
      <c r="J159" s="551" t="str">
        <f t="shared" si="14"/>
        <v/>
      </c>
    </row>
    <row r="160" spans="1:10" ht="29.45" customHeight="1" x14ac:dyDescent="0.25">
      <c r="A160" s="76" t="str">
        <f>IF(E160="con difetti","X",
IF(E160="non applic.","na",
IF(E160="prog. ITR","I",
IF(E160="nota","no",
IF(OR(E160="senza difetti",E160="verificare"),"","")))))</f>
        <v/>
      </c>
      <c r="B160" s="195">
        <v>2101.04</v>
      </c>
      <c r="C160" s="75" t="s">
        <v>1402</v>
      </c>
      <c r="D160" s="74" t="s">
        <v>1</v>
      </c>
      <c r="E160" s="79" t="s">
        <v>2072</v>
      </c>
      <c r="F160" s="8" t="s">
        <v>2072</v>
      </c>
      <c r="G160" s="8" t="s">
        <v>2072</v>
      </c>
      <c r="H160" s="8" t="s">
        <v>2072</v>
      </c>
      <c r="I160" s="8" t="s">
        <v>2072</v>
      </c>
      <c r="J160" s="551" t="str">
        <f t="shared" si="14"/>
        <v/>
      </c>
    </row>
    <row r="161" spans="1:10" ht="60" x14ac:dyDescent="0.25">
      <c r="A161" s="218" t="str">
        <f>IF(E161="visualizzare","X","")</f>
        <v/>
      </c>
      <c r="B161" s="219"/>
      <c r="C161" s="220" t="s">
        <v>1403</v>
      </c>
      <c r="D161" s="223"/>
      <c r="E161" s="236"/>
      <c r="F161" s="8" t="s">
        <v>2072</v>
      </c>
      <c r="G161" s="8" t="s">
        <v>2072</v>
      </c>
      <c r="H161" s="8" t="s">
        <v>2072</v>
      </c>
      <c r="I161" s="8" t="s">
        <v>2072</v>
      </c>
      <c r="J161" s="551" t="str">
        <f t="shared" si="14"/>
        <v/>
      </c>
    </row>
    <row r="162" spans="1:10" ht="29.45" customHeight="1" x14ac:dyDescent="0.25">
      <c r="A162" s="67" t="str">
        <f>IF(E162="con difetti","X",
IF(E162="non applic.","na",
IF(E162="prog. ITR","I",
IF(E162="nota","no",
IF(OR(E162="senza difetti",E162="verificare"),"","")))))</f>
        <v/>
      </c>
      <c r="B162" s="61">
        <v>2101.0500000000002</v>
      </c>
      <c r="C162" s="12" t="s">
        <v>1404</v>
      </c>
      <c r="D162" s="14" t="s">
        <v>2073</v>
      </c>
      <c r="E162" s="72" t="s">
        <v>2072</v>
      </c>
      <c r="F162" s="8" t="s">
        <v>2072</v>
      </c>
      <c r="G162" s="8" t="s">
        <v>2072</v>
      </c>
      <c r="H162" s="8" t="s">
        <v>2072</v>
      </c>
      <c r="I162" s="8" t="s">
        <v>2072</v>
      </c>
      <c r="J162" s="551" t="str">
        <f t="shared" si="14"/>
        <v/>
      </c>
    </row>
    <row r="163" spans="1:10" ht="60" x14ac:dyDescent="0.25">
      <c r="A163" s="218" t="str">
        <f>IF(E163="visualizzare","X","")</f>
        <v/>
      </c>
      <c r="B163" s="219"/>
      <c r="C163" s="220" t="s">
        <v>1405</v>
      </c>
      <c r="D163" s="223"/>
      <c r="E163" s="236"/>
      <c r="F163" s="8" t="s">
        <v>2072</v>
      </c>
      <c r="G163" s="8" t="s">
        <v>2072</v>
      </c>
      <c r="H163" s="8" t="s">
        <v>2072</v>
      </c>
      <c r="I163" s="8" t="s">
        <v>2072</v>
      </c>
      <c r="J163" s="551" t="str">
        <f t="shared" si="14"/>
        <v/>
      </c>
    </row>
    <row r="164" spans="1:10" ht="29.45" customHeight="1" x14ac:dyDescent="0.25">
      <c r="A164" s="65" t="str">
        <f>IF(E164="con difetti","X",
IF(E164="non applic.","na",
IF(E164="prog. ITR","I",
IF(E164="nota","no",
IF(OR(E164="senza difetti",E164="verificare"),"","")))))</f>
        <v/>
      </c>
      <c r="B164" s="187">
        <v>2101.06</v>
      </c>
      <c r="C164" s="58" t="s">
        <v>1406</v>
      </c>
      <c r="D164" s="13" t="s">
        <v>0</v>
      </c>
      <c r="E164" s="71" t="s">
        <v>2072</v>
      </c>
      <c r="F164" s="8" t="s">
        <v>2072</v>
      </c>
      <c r="G164" s="8" t="s">
        <v>2072</v>
      </c>
      <c r="H164" s="8" t="s">
        <v>2072</v>
      </c>
      <c r="I164" s="8" t="s">
        <v>2072</v>
      </c>
      <c r="J164" s="551" t="str">
        <f t="shared" si="14"/>
        <v/>
      </c>
    </row>
    <row r="165" spans="1:10" ht="44.1" customHeight="1" x14ac:dyDescent="0.25">
      <c r="A165" s="218" t="str">
        <f>IF(E165="visualizzare","X","")</f>
        <v/>
      </c>
      <c r="B165" s="219"/>
      <c r="C165" s="220" t="s">
        <v>1407</v>
      </c>
      <c r="D165" s="223"/>
      <c r="E165" s="236"/>
      <c r="F165" s="8" t="s">
        <v>2072</v>
      </c>
      <c r="G165" s="8" t="s">
        <v>2072</v>
      </c>
      <c r="H165" s="8" t="s">
        <v>2072</v>
      </c>
      <c r="I165" s="8" t="s">
        <v>2072</v>
      </c>
      <c r="J165" s="551" t="str">
        <f t="shared" si="14"/>
        <v/>
      </c>
    </row>
    <row r="166" spans="1:10" ht="29.45" customHeight="1" x14ac:dyDescent="0.25">
      <c r="A166" s="67" t="str">
        <f>IF(E166="con difetti","X",
IF(E166="non applic.","na",
IF(E166="prog. ITR","I",
IF(E166="nota","no",
IF(OR(E166="senza difetti",E166="verificare"),"","")))))</f>
        <v/>
      </c>
      <c r="B166" s="61">
        <v>2101.0700000000002</v>
      </c>
      <c r="C166" s="12" t="s">
        <v>1408</v>
      </c>
      <c r="D166" s="14" t="s">
        <v>2073</v>
      </c>
      <c r="E166" s="72" t="s">
        <v>2072</v>
      </c>
      <c r="F166" s="8" t="s">
        <v>2072</v>
      </c>
      <c r="G166" s="8" t="s">
        <v>2072</v>
      </c>
      <c r="H166" s="8" t="s">
        <v>2072</v>
      </c>
      <c r="I166" s="8" t="s">
        <v>2072</v>
      </c>
      <c r="J166" s="551" t="str">
        <f t="shared" si="14"/>
        <v/>
      </c>
    </row>
    <row r="167" spans="1:10" ht="45" x14ac:dyDescent="0.25">
      <c r="A167" s="218" t="str">
        <f>IF(E167="visualizzare","X","")</f>
        <v/>
      </c>
      <c r="B167" s="219"/>
      <c r="C167" s="220" t="s">
        <v>1409</v>
      </c>
      <c r="D167" s="223"/>
      <c r="E167" s="236"/>
      <c r="F167" s="8" t="s">
        <v>2072</v>
      </c>
      <c r="G167" s="8" t="s">
        <v>2072</v>
      </c>
      <c r="H167" s="8" t="s">
        <v>2072</v>
      </c>
      <c r="I167" s="8" t="s">
        <v>2072</v>
      </c>
      <c r="J167" s="551" t="str">
        <f t="shared" si="14"/>
        <v/>
      </c>
    </row>
    <row r="168" spans="1:10" ht="58.5" customHeight="1" x14ac:dyDescent="0.25">
      <c r="A168" s="218" t="str">
        <f>IF(E168="visualizzare","X","")</f>
        <v/>
      </c>
      <c r="B168" s="219"/>
      <c r="C168" s="220" t="s">
        <v>1410</v>
      </c>
      <c r="D168" s="223"/>
      <c r="E168" s="236"/>
      <c r="F168" s="8" t="s">
        <v>2072</v>
      </c>
      <c r="G168" s="8" t="s">
        <v>2072</v>
      </c>
      <c r="H168" s="8" t="s">
        <v>2072</v>
      </c>
      <c r="I168" s="8" t="s">
        <v>2072</v>
      </c>
      <c r="J168" s="551" t="str">
        <f t="shared" si="14"/>
        <v/>
      </c>
    </row>
    <row r="169" spans="1:10" ht="29.45" customHeight="1" x14ac:dyDescent="0.25">
      <c r="A169" s="67" t="str">
        <f>IF(E169="con difetti","X",
IF(E169="non applic.","na",
IF(E169="prog. ITR","I",
IF(E169="nota","no",
IF(OR(E169="senza difetti",E169="verificare"),"","")))))</f>
        <v/>
      </c>
      <c r="B169" s="61">
        <v>2101.08</v>
      </c>
      <c r="C169" s="12" t="s">
        <v>1411</v>
      </c>
      <c r="D169" s="14" t="s">
        <v>2073</v>
      </c>
      <c r="E169" s="72" t="s">
        <v>2072</v>
      </c>
      <c r="F169" s="8" t="s">
        <v>2072</v>
      </c>
      <c r="G169" s="8" t="s">
        <v>2072</v>
      </c>
      <c r="H169" s="8" t="s">
        <v>2072</v>
      </c>
      <c r="I169" s="8" t="s">
        <v>2072</v>
      </c>
      <c r="J169" s="551" t="str">
        <f t="shared" si="14"/>
        <v/>
      </c>
    </row>
    <row r="170" spans="1:10" ht="105.75" thickBot="1" x14ac:dyDescent="0.3">
      <c r="A170" s="233" t="str">
        <f>IF(E170="visualizzare","X","")</f>
        <v/>
      </c>
      <c r="B170" s="222"/>
      <c r="C170" s="224" t="s">
        <v>1412</v>
      </c>
      <c r="D170" s="225"/>
      <c r="E170" s="236"/>
      <c r="F170" s="8" t="s">
        <v>2072</v>
      </c>
      <c r="G170" s="8" t="s">
        <v>2072</v>
      </c>
      <c r="H170" s="8" t="s">
        <v>2072</v>
      </c>
      <c r="I170" s="8" t="s">
        <v>2072</v>
      </c>
      <c r="J170" s="551" t="str">
        <f t="shared" si="14"/>
        <v/>
      </c>
    </row>
    <row r="171" spans="1:10" ht="15.75" hidden="1" thickBot="1" x14ac:dyDescent="0.3">
      <c r="A171" s="73" t="str">
        <f>IF(OR(COUNTIF(A172:A176,"X")&gt;0,J171="non applic."),"X","")</f>
        <v/>
      </c>
      <c r="B171" s="203">
        <v>2102</v>
      </c>
      <c r="C171" s="144" t="s">
        <v>1413</v>
      </c>
      <c r="D171" s="145"/>
      <c r="E171" s="205"/>
      <c r="F171" s="8" t="s">
        <v>2072</v>
      </c>
      <c r="G171" s="8" t="s">
        <v>2072</v>
      </c>
      <c r="H171" s="1"/>
      <c r="I171" s="1"/>
      <c r="J171" s="551" t="str">
        <f t="shared" ref="J171:J176" si="15">IF(OR($E$148="non applic.",$E$149="non applic.",$E$171="non applic.")=TRUE,"entfällt","")</f>
        <v/>
      </c>
    </row>
    <row r="172" spans="1:10" ht="15" hidden="1" customHeight="1" x14ac:dyDescent="0.25">
      <c r="A172" s="65" t="str">
        <f>IF(E172="con difetti","X",
IF(E172="non applic.","na",
IF(E172="prog. ITR","I",
IF(E172="nota","no",
IF(OR(E172="senza difetti",E172="verificare"),"","")))))</f>
        <v/>
      </c>
      <c r="B172" s="186">
        <v>2102.0100000000002</v>
      </c>
      <c r="C172" s="66" t="s">
        <v>1414</v>
      </c>
      <c r="D172" s="21" t="s">
        <v>0</v>
      </c>
      <c r="E172" s="71" t="s">
        <v>2072</v>
      </c>
      <c r="F172" s="8" t="s">
        <v>2072</v>
      </c>
      <c r="G172" s="8" t="s">
        <v>2072</v>
      </c>
      <c r="H172" s="1"/>
      <c r="I172" s="1"/>
      <c r="J172" s="551" t="str">
        <f t="shared" si="15"/>
        <v/>
      </c>
    </row>
    <row r="173" spans="1:10" ht="29.45" hidden="1" customHeight="1" x14ac:dyDescent="0.25">
      <c r="A173" s="233" t="str">
        <f>IF(E173="visualizzare","X","")</f>
        <v/>
      </c>
      <c r="B173" s="219"/>
      <c r="C173" s="220" t="s">
        <v>1415</v>
      </c>
      <c r="D173" s="223"/>
      <c r="E173" s="236"/>
      <c r="F173" s="8" t="s">
        <v>2072</v>
      </c>
      <c r="G173" s="8" t="s">
        <v>2072</v>
      </c>
      <c r="H173" s="1"/>
      <c r="I173" s="1"/>
      <c r="J173" s="551" t="str">
        <f t="shared" si="15"/>
        <v/>
      </c>
    </row>
    <row r="174" spans="1:10" ht="29.45" hidden="1" customHeight="1" x14ac:dyDescent="0.25">
      <c r="A174" s="233" t="str">
        <f>IF(E174="visualizzare","X","")</f>
        <v/>
      </c>
      <c r="B174" s="219"/>
      <c r="C174" s="220" t="s">
        <v>1416</v>
      </c>
      <c r="D174" s="223"/>
      <c r="E174" s="236"/>
      <c r="F174" s="8" t="s">
        <v>2072</v>
      </c>
      <c r="G174" s="8" t="s">
        <v>2072</v>
      </c>
      <c r="H174" s="1"/>
      <c r="I174" s="1"/>
      <c r="J174" s="551" t="str">
        <f t="shared" si="15"/>
        <v/>
      </c>
    </row>
    <row r="175" spans="1:10" ht="29.45" hidden="1" customHeight="1" x14ac:dyDescent="0.25">
      <c r="A175" s="65" t="str">
        <f>IF(E175="con difetti","X",
IF(E175="non applic.","na",
IF(E175="prog. ITR","I",
IF(E175="nota","no",
IF(OR(E175="senza difetti",E175="verificare"),"","")))))</f>
        <v/>
      </c>
      <c r="B175" s="187">
        <v>2102.02</v>
      </c>
      <c r="C175" s="58" t="s">
        <v>1417</v>
      </c>
      <c r="D175" s="13" t="s">
        <v>0</v>
      </c>
      <c r="E175" s="71" t="s">
        <v>2072</v>
      </c>
      <c r="F175" s="8" t="s">
        <v>2072</v>
      </c>
      <c r="G175" s="8" t="s">
        <v>2072</v>
      </c>
      <c r="H175" s="1"/>
      <c r="I175" s="1"/>
      <c r="J175" s="551" t="str">
        <f t="shared" si="15"/>
        <v/>
      </c>
    </row>
    <row r="176" spans="1:10" ht="29.45" hidden="1" customHeight="1" thickBot="1" x14ac:dyDescent="0.3">
      <c r="A176" s="233" t="str">
        <f>IF(E176="visualizzare","X","")</f>
        <v/>
      </c>
      <c r="B176" s="222"/>
      <c r="C176" s="224" t="s">
        <v>1418</v>
      </c>
      <c r="D176" s="225"/>
      <c r="E176" s="236"/>
      <c r="F176" s="8" t="s">
        <v>2072</v>
      </c>
      <c r="G176" s="8" t="s">
        <v>2072</v>
      </c>
      <c r="H176" s="1"/>
      <c r="I176" s="1"/>
      <c r="J176" s="551" t="str">
        <f t="shared" si="15"/>
        <v/>
      </c>
    </row>
    <row r="177" spans="1:10" ht="30.75" hidden="1" thickBot="1" x14ac:dyDescent="0.3">
      <c r="A177" s="73" t="str">
        <f>IF(OR(COUNTIF(A178:A187,"X")&gt;0,J177="non applic."),"X","")</f>
        <v/>
      </c>
      <c r="B177" s="203">
        <v>2103</v>
      </c>
      <c r="C177" s="144" t="s">
        <v>1419</v>
      </c>
      <c r="D177" s="146"/>
      <c r="E177" s="206"/>
      <c r="F177" s="8" t="s">
        <v>2072</v>
      </c>
      <c r="G177" s="8" t="s">
        <v>2072</v>
      </c>
      <c r="H177" s="8" t="s">
        <v>2072</v>
      </c>
      <c r="I177" s="1"/>
      <c r="J177" s="551" t="str">
        <f t="shared" ref="J177:J187" si="16">IF(OR($E$148="non applic.",$E$149="non applic.",$E$177="non applic.")=TRUE,"entfällt","")</f>
        <v/>
      </c>
    </row>
    <row r="178" spans="1:10" ht="15" hidden="1" customHeight="1" x14ac:dyDescent="0.25">
      <c r="A178" s="76" t="str">
        <f>IF(E178="con difetti","X",
IF(E178="non applic.","na",
IF(E178="prog. ITR","I",
IF(E178="nota","no",
IF(OR(E178="senza difetti",E178="verificare"),"","")))))</f>
        <v/>
      </c>
      <c r="B178" s="196">
        <v>2103.0100000000002</v>
      </c>
      <c r="C178" s="77" t="s">
        <v>1420</v>
      </c>
      <c r="D178" s="78" t="s">
        <v>1</v>
      </c>
      <c r="E178" s="79" t="s">
        <v>2072</v>
      </c>
      <c r="F178" s="8" t="s">
        <v>2072</v>
      </c>
      <c r="G178" s="8" t="s">
        <v>2072</v>
      </c>
      <c r="H178" s="8" t="s">
        <v>2072</v>
      </c>
      <c r="I178" s="1"/>
      <c r="J178" s="551" t="str">
        <f t="shared" si="16"/>
        <v/>
      </c>
    </row>
    <row r="179" spans="1:10" ht="60.75" hidden="1" thickBot="1" x14ac:dyDescent="0.3">
      <c r="A179" s="233" t="str">
        <f>IF(E179="visualizzare","X","")</f>
        <v/>
      </c>
      <c r="B179" s="219"/>
      <c r="C179" s="220" t="s">
        <v>1421</v>
      </c>
      <c r="D179" s="223"/>
      <c r="E179" s="236"/>
      <c r="F179" s="8" t="s">
        <v>2072</v>
      </c>
      <c r="G179" s="8" t="s">
        <v>2072</v>
      </c>
      <c r="H179" s="8" t="s">
        <v>2072</v>
      </c>
      <c r="I179" s="1"/>
      <c r="J179" s="551" t="str">
        <f t="shared" si="16"/>
        <v/>
      </c>
    </row>
    <row r="180" spans="1:10" ht="15" hidden="1" customHeight="1" x14ac:dyDescent="0.25">
      <c r="A180" s="76" t="str">
        <f>IF(E180="con difetti","X",
IF(E180="non applic.","na",
IF(E180="prog. ITR","I",
IF(E180="nota","no",
IF(OR(E180="senza difetti",E180="verificare"),"","")))))</f>
        <v/>
      </c>
      <c r="B180" s="195">
        <v>2103.02</v>
      </c>
      <c r="C180" s="75" t="s">
        <v>1422</v>
      </c>
      <c r="D180" s="74" t="s">
        <v>1</v>
      </c>
      <c r="E180" s="79" t="s">
        <v>2072</v>
      </c>
      <c r="F180" s="8" t="s">
        <v>2072</v>
      </c>
      <c r="G180" s="8" t="s">
        <v>2072</v>
      </c>
      <c r="H180" s="8" t="s">
        <v>2072</v>
      </c>
      <c r="I180" s="1"/>
      <c r="J180" s="551" t="str">
        <f t="shared" si="16"/>
        <v/>
      </c>
    </row>
    <row r="181" spans="1:10" ht="60.75" hidden="1" thickBot="1" x14ac:dyDescent="0.3">
      <c r="A181" s="218" t="str">
        <f>IF(E181="visualizzare","X","")</f>
        <v/>
      </c>
      <c r="B181" s="219"/>
      <c r="C181" s="220" t="s">
        <v>1423</v>
      </c>
      <c r="D181" s="223"/>
      <c r="E181" s="236"/>
      <c r="F181" s="8" t="s">
        <v>2072</v>
      </c>
      <c r="G181" s="8" t="s">
        <v>2072</v>
      </c>
      <c r="H181" s="8" t="s">
        <v>2072</v>
      </c>
      <c r="I181" s="1"/>
      <c r="J181" s="551" t="str">
        <f t="shared" si="16"/>
        <v/>
      </c>
    </row>
    <row r="182" spans="1:10" ht="15" hidden="1" customHeight="1" x14ac:dyDescent="0.25">
      <c r="A182" s="76" t="str">
        <f>IF(E182="con difetti","X",
IF(E182="non applic.","na",
IF(E182="prog. ITR","I",
IF(E182="nota","no",
IF(OR(E182="senza difetti",E182="verificare"),"","")))))</f>
        <v/>
      </c>
      <c r="B182" s="195">
        <v>2103.0300000000002</v>
      </c>
      <c r="C182" s="75" t="s">
        <v>1424</v>
      </c>
      <c r="D182" s="74" t="s">
        <v>1</v>
      </c>
      <c r="E182" s="79" t="s">
        <v>2072</v>
      </c>
      <c r="F182" s="8" t="s">
        <v>2072</v>
      </c>
      <c r="G182" s="8" t="s">
        <v>2072</v>
      </c>
      <c r="H182" s="8" t="s">
        <v>2072</v>
      </c>
      <c r="I182" s="1"/>
      <c r="J182" s="551" t="str">
        <f t="shared" si="16"/>
        <v/>
      </c>
    </row>
    <row r="183" spans="1:10" ht="58.35" hidden="1" customHeight="1" x14ac:dyDescent="0.25">
      <c r="A183" s="218" t="str">
        <f>IF(E183="visualizzare","X","")</f>
        <v/>
      </c>
      <c r="B183" s="219"/>
      <c r="C183" s="220" t="s">
        <v>1425</v>
      </c>
      <c r="D183" s="223"/>
      <c r="E183" s="236"/>
      <c r="F183" s="8" t="s">
        <v>2072</v>
      </c>
      <c r="G183" s="8" t="s">
        <v>2072</v>
      </c>
      <c r="H183" s="8" t="s">
        <v>2072</v>
      </c>
      <c r="I183" s="1"/>
      <c r="J183" s="551" t="str">
        <f t="shared" si="16"/>
        <v/>
      </c>
    </row>
    <row r="184" spans="1:10" ht="15" hidden="1" customHeight="1" x14ac:dyDescent="0.25">
      <c r="A184" s="76" t="str">
        <f>IF(E184="con difetti","X",
IF(E184="non applic.","na",
IF(E184="prog. ITR","I",
IF(E184="nota","no",
IF(OR(E184="senza difetti",E184="verificare"),"","")))))</f>
        <v/>
      </c>
      <c r="B184" s="195">
        <v>2103.04</v>
      </c>
      <c r="C184" s="75" t="s">
        <v>1426</v>
      </c>
      <c r="D184" s="74" t="s">
        <v>1</v>
      </c>
      <c r="E184" s="79" t="s">
        <v>2072</v>
      </c>
      <c r="F184" s="8" t="s">
        <v>2072</v>
      </c>
      <c r="G184" s="8" t="s">
        <v>2072</v>
      </c>
      <c r="H184" s="8" t="s">
        <v>2072</v>
      </c>
      <c r="I184" s="1"/>
      <c r="J184" s="551" t="str">
        <f t="shared" si="16"/>
        <v/>
      </c>
    </row>
    <row r="185" spans="1:10" ht="72.95" hidden="1" customHeight="1" x14ac:dyDescent="0.25">
      <c r="A185" s="218" t="str">
        <f>IF(E185="visualizzare","X","")</f>
        <v/>
      </c>
      <c r="B185" s="219"/>
      <c r="C185" s="220" t="s">
        <v>1427</v>
      </c>
      <c r="D185" s="223"/>
      <c r="E185" s="236"/>
      <c r="F185" s="8" t="s">
        <v>2072</v>
      </c>
      <c r="G185" s="8" t="s">
        <v>2072</v>
      </c>
      <c r="H185" s="8" t="s">
        <v>2072</v>
      </c>
      <c r="I185" s="1"/>
      <c r="J185" s="551" t="str">
        <f t="shared" si="16"/>
        <v/>
      </c>
    </row>
    <row r="186" spans="1:10" ht="15" hidden="1" customHeight="1" x14ac:dyDescent="0.25">
      <c r="A186" s="76" t="str">
        <f>IF(E186="con difetti","X",
IF(E186="non applic.","na",
IF(E186="prog. ITR","I",
IF(E186="nota","no",
IF(OR(E186="senza difetti",E186="verificare"),"","")))))</f>
        <v/>
      </c>
      <c r="B186" s="195">
        <v>2103.0500000000002</v>
      </c>
      <c r="C186" s="75" t="s">
        <v>1428</v>
      </c>
      <c r="D186" s="74" t="s">
        <v>1</v>
      </c>
      <c r="E186" s="79" t="s">
        <v>2072</v>
      </c>
      <c r="F186" s="8" t="s">
        <v>2072</v>
      </c>
      <c r="G186" s="8" t="s">
        <v>2072</v>
      </c>
      <c r="H186" s="8" t="s">
        <v>2072</v>
      </c>
      <c r="I186" s="1"/>
      <c r="J186" s="551" t="str">
        <f t="shared" si="16"/>
        <v/>
      </c>
    </row>
    <row r="187" spans="1:10" ht="87.6" hidden="1" customHeight="1" thickBot="1" x14ac:dyDescent="0.3">
      <c r="A187" s="233" t="str">
        <f>IF(E187="visualizzare","X","")</f>
        <v/>
      </c>
      <c r="B187" s="222"/>
      <c r="C187" s="224" t="s">
        <v>1429</v>
      </c>
      <c r="D187" s="225"/>
      <c r="E187" s="236"/>
      <c r="F187" s="8" t="s">
        <v>2072</v>
      </c>
      <c r="G187" s="8" t="s">
        <v>2072</v>
      </c>
      <c r="H187" s="8" t="s">
        <v>2072</v>
      </c>
      <c r="I187" s="1"/>
      <c r="J187" s="551" t="str">
        <f t="shared" si="16"/>
        <v/>
      </c>
    </row>
    <row r="188" spans="1:10" ht="15.75" thickBot="1" x14ac:dyDescent="0.3">
      <c r="A188" s="154" t="str">
        <f>IF(OR(A189="X",A202="X",A235="X",A242="X",A267="X",J188="non applic."),"X","")</f>
        <v/>
      </c>
      <c r="B188" s="202">
        <v>2200</v>
      </c>
      <c r="C188" s="143" t="s">
        <v>1430</v>
      </c>
      <c r="D188" s="147"/>
      <c r="E188" s="204"/>
      <c r="F188" s="8" t="s">
        <v>2072</v>
      </c>
      <c r="G188" s="8" t="s">
        <v>2072</v>
      </c>
      <c r="H188" s="8" t="s">
        <v>2072</v>
      </c>
      <c r="I188" s="8" t="s">
        <v>2072</v>
      </c>
      <c r="J188" s="551" t="str">
        <f>IF(OR($E$148="non applic.",E188="non applic.")=TRUE,"entfällt","")</f>
        <v/>
      </c>
    </row>
    <row r="189" spans="1:10" ht="15.75" thickBot="1" x14ac:dyDescent="0.3">
      <c r="A189" s="73" t="str">
        <f>IF(OR(COUNTIF(A190:A201,"X")&gt;0,J189="non applic."),"X","")</f>
        <v/>
      </c>
      <c r="B189" s="203">
        <v>2201</v>
      </c>
      <c r="C189" s="144" t="s">
        <v>1431</v>
      </c>
      <c r="D189" s="145"/>
      <c r="E189" s="205"/>
      <c r="F189" s="8" t="s">
        <v>2072</v>
      </c>
      <c r="G189" s="8" t="s">
        <v>2072</v>
      </c>
      <c r="H189" s="8" t="s">
        <v>2072</v>
      </c>
      <c r="I189" s="8" t="s">
        <v>2072</v>
      </c>
      <c r="J189" s="551" t="str">
        <f t="shared" ref="J189:J201" si="17">IF(OR($E$148="non applic.",$E$188="non applic.",$E$189="non applic.")=TRUE,"entfällt","")</f>
        <v/>
      </c>
    </row>
    <row r="190" spans="1:10" ht="30" x14ac:dyDescent="0.25">
      <c r="A190" s="69" t="str">
        <f>IF(E190="con difetti","X",
IF(E190="non applic.","na",
IF(E190="prog. ITR","I",
IF(E190="nota","no",
IF(OR(E190="senza difetti",E190="verificare"),"","")))))</f>
        <v/>
      </c>
      <c r="B190" s="197">
        <v>2201.0100000000002</v>
      </c>
      <c r="C190" s="70" t="s">
        <v>1432</v>
      </c>
      <c r="D190" s="18" t="s">
        <v>2074</v>
      </c>
      <c r="E190" s="155" t="s">
        <v>2072</v>
      </c>
      <c r="F190" s="8" t="s">
        <v>2072</v>
      </c>
      <c r="G190" s="8" t="s">
        <v>2072</v>
      </c>
      <c r="H190" s="8" t="s">
        <v>2072</v>
      </c>
      <c r="I190" s="8" t="s">
        <v>2072</v>
      </c>
      <c r="J190" s="551" t="str">
        <f t="shared" si="17"/>
        <v/>
      </c>
    </row>
    <row r="191" spans="1:10" ht="43.7" customHeight="1" x14ac:dyDescent="0.25">
      <c r="A191" s="233" t="str">
        <f>IF(E191="visualizzare","X","")</f>
        <v/>
      </c>
      <c r="B191" s="219"/>
      <c r="C191" s="220" t="s">
        <v>1433</v>
      </c>
      <c r="D191" s="223"/>
      <c r="E191" s="236"/>
      <c r="F191" s="8" t="s">
        <v>2072</v>
      </c>
      <c r="G191" s="8" t="s">
        <v>2072</v>
      </c>
      <c r="H191" s="8" t="s">
        <v>2072</v>
      </c>
      <c r="I191" s="8" t="s">
        <v>2072</v>
      </c>
      <c r="J191" s="551" t="str">
        <f t="shared" si="17"/>
        <v/>
      </c>
    </row>
    <row r="192" spans="1:10" ht="29.45" customHeight="1" x14ac:dyDescent="0.25">
      <c r="A192" s="65" t="str">
        <f>IF(E192="con difetti","X",
IF(E192="non applic.","na",
IF(E192="prog. ITR","I",
IF(E192="nota","no",
IF(OR(E192="senza difetti",E192="verificare"),"","")))))</f>
        <v/>
      </c>
      <c r="B192" s="187">
        <v>2201.02</v>
      </c>
      <c r="C192" s="58" t="s">
        <v>1434</v>
      </c>
      <c r="D192" s="13" t="s">
        <v>0</v>
      </c>
      <c r="E192" s="71" t="s">
        <v>2072</v>
      </c>
      <c r="F192" s="8" t="s">
        <v>2072</v>
      </c>
      <c r="G192" s="8" t="s">
        <v>2072</v>
      </c>
      <c r="H192" s="8" t="s">
        <v>2072</v>
      </c>
      <c r="I192" s="8" t="s">
        <v>2072</v>
      </c>
      <c r="J192" s="551" t="str">
        <f t="shared" si="17"/>
        <v/>
      </c>
    </row>
    <row r="193" spans="1:10" ht="72.95" customHeight="1" x14ac:dyDescent="0.25">
      <c r="A193" s="233" t="str">
        <f>IF(E193="visualizzare","X","")</f>
        <v/>
      </c>
      <c r="B193" s="219"/>
      <c r="C193" s="220" t="s">
        <v>1435</v>
      </c>
      <c r="D193" s="223"/>
      <c r="E193" s="236"/>
      <c r="F193" s="8" t="s">
        <v>2072</v>
      </c>
      <c r="G193" s="8" t="s">
        <v>2072</v>
      </c>
      <c r="H193" s="8" t="s">
        <v>2072</v>
      </c>
      <c r="I193" s="8" t="s">
        <v>2072</v>
      </c>
      <c r="J193" s="551" t="str">
        <f t="shared" si="17"/>
        <v/>
      </c>
    </row>
    <row r="194" spans="1:10" ht="29.45" customHeight="1" x14ac:dyDescent="0.25">
      <c r="A194" s="67" t="str">
        <f>IF(E194="con difetti","X",
IF(E194="non applic.","na",
IF(E194="prog. ITR","I",
IF(E194="nota","no",
IF(OR(E194="senza difetti",E194="verificare"),"","")))))</f>
        <v/>
      </c>
      <c r="B194" s="61">
        <v>2201.0300000000002</v>
      </c>
      <c r="C194" s="12" t="s">
        <v>1436</v>
      </c>
      <c r="D194" s="14" t="s">
        <v>2073</v>
      </c>
      <c r="E194" s="72" t="s">
        <v>2072</v>
      </c>
      <c r="F194" s="8" t="s">
        <v>2072</v>
      </c>
      <c r="G194" s="8" t="s">
        <v>2072</v>
      </c>
      <c r="H194" s="8" t="s">
        <v>2072</v>
      </c>
      <c r="I194" s="8" t="s">
        <v>2072</v>
      </c>
      <c r="J194" s="551" t="str">
        <f t="shared" si="17"/>
        <v/>
      </c>
    </row>
    <row r="195" spans="1:10" ht="75" x14ac:dyDescent="0.25">
      <c r="A195" s="233" t="str">
        <f>IF(E195="visualizzare","X","")</f>
        <v/>
      </c>
      <c r="B195" s="219"/>
      <c r="C195" s="220" t="s">
        <v>1437</v>
      </c>
      <c r="D195" s="223"/>
      <c r="E195" s="236"/>
      <c r="F195" s="8" t="s">
        <v>2072</v>
      </c>
      <c r="G195" s="8" t="s">
        <v>2072</v>
      </c>
      <c r="H195" s="8" t="s">
        <v>2072</v>
      </c>
      <c r="I195" s="8" t="s">
        <v>2072</v>
      </c>
      <c r="J195" s="551" t="str">
        <f t="shared" si="17"/>
        <v/>
      </c>
    </row>
    <row r="196" spans="1:10" ht="29.45" customHeight="1" x14ac:dyDescent="0.25">
      <c r="A196" s="65" t="str">
        <f>IF(E196="con difetti","X",
IF(E196="non applic.","na",
IF(E196="prog. ITR","I",
IF(E196="nota","no",
IF(OR(E196="senza difetti",E196="verificare"),"","")))))</f>
        <v/>
      </c>
      <c r="B196" s="187">
        <v>2201.04</v>
      </c>
      <c r="C196" s="58" t="s">
        <v>1438</v>
      </c>
      <c r="D196" s="13" t="s">
        <v>0</v>
      </c>
      <c r="E196" s="71" t="s">
        <v>2072</v>
      </c>
      <c r="F196" s="8" t="s">
        <v>2072</v>
      </c>
      <c r="G196" s="8" t="s">
        <v>2072</v>
      </c>
      <c r="H196" s="8" t="s">
        <v>2072</v>
      </c>
      <c r="I196" s="8" t="s">
        <v>2072</v>
      </c>
      <c r="J196" s="551" t="str">
        <f t="shared" si="17"/>
        <v/>
      </c>
    </row>
    <row r="197" spans="1:10" ht="30" x14ac:dyDescent="0.25">
      <c r="A197" s="233" t="str">
        <f>IF(E197="visualizzare","X","")</f>
        <v/>
      </c>
      <c r="B197" s="219"/>
      <c r="C197" s="234" t="s">
        <v>1439</v>
      </c>
      <c r="D197" s="223"/>
      <c r="E197" s="236"/>
      <c r="F197" s="8" t="s">
        <v>2072</v>
      </c>
      <c r="G197" s="8" t="s">
        <v>2072</v>
      </c>
      <c r="H197" s="8" t="s">
        <v>2072</v>
      </c>
      <c r="I197" s="8" t="s">
        <v>2072</v>
      </c>
      <c r="J197" s="551" t="str">
        <f t="shared" si="17"/>
        <v/>
      </c>
    </row>
    <row r="198" spans="1:10" ht="29.45" hidden="1" customHeight="1" x14ac:dyDescent="0.25">
      <c r="A198" s="67" t="str">
        <f>IF(E198="con difetti","X",
IF(E198="non applic.","na",
IF(E198="prog. ITR","I",
IF(E198="nota","no",
IF(OR(E198="senza difetti",E198="verificare"),"","")))))</f>
        <v/>
      </c>
      <c r="B198" s="61">
        <v>2201.0500000000002</v>
      </c>
      <c r="C198" s="12" t="s">
        <v>1440</v>
      </c>
      <c r="D198" s="14" t="s">
        <v>2073</v>
      </c>
      <c r="E198" s="72" t="s">
        <v>2072</v>
      </c>
      <c r="F198" s="8" t="s">
        <v>2072</v>
      </c>
      <c r="G198" s="1"/>
      <c r="H198" s="384"/>
      <c r="I198" s="1"/>
      <c r="J198" s="551" t="str">
        <f t="shared" si="17"/>
        <v/>
      </c>
    </row>
    <row r="199" spans="1:10" ht="15" hidden="1" customHeight="1" x14ac:dyDescent="0.25">
      <c r="A199" s="233" t="str">
        <f>IF(E199="visualizzare","X","")</f>
        <v/>
      </c>
      <c r="B199" s="219"/>
      <c r="C199" s="220" t="s">
        <v>1441</v>
      </c>
      <c r="D199" s="223"/>
      <c r="E199" s="236"/>
      <c r="F199" s="8" t="s">
        <v>2072</v>
      </c>
      <c r="G199" s="1"/>
      <c r="H199" s="384"/>
      <c r="I199" s="1"/>
      <c r="J199" s="551" t="str">
        <f t="shared" si="17"/>
        <v/>
      </c>
    </row>
    <row r="200" spans="1:10" ht="15" customHeight="1" x14ac:dyDescent="0.25">
      <c r="A200" s="67" t="str">
        <f>IF(E200="con difetti","X",
IF(E200="non applic.","na",
IF(E200="prog. ITR","I",
IF(E200="nota","no",
IF(OR(E200="senza difetti",E200="verificare"),"","")))))</f>
        <v/>
      </c>
      <c r="B200" s="61">
        <v>2201.06</v>
      </c>
      <c r="C200" s="12" t="s">
        <v>1442</v>
      </c>
      <c r="D200" s="14" t="s">
        <v>2073</v>
      </c>
      <c r="E200" s="72" t="s">
        <v>2072</v>
      </c>
      <c r="F200" s="8" t="s">
        <v>2072</v>
      </c>
      <c r="G200" s="8" t="s">
        <v>2072</v>
      </c>
      <c r="H200" s="8" t="s">
        <v>2072</v>
      </c>
      <c r="I200" s="8" t="s">
        <v>2072</v>
      </c>
      <c r="J200" s="551" t="str">
        <f t="shared" si="17"/>
        <v/>
      </c>
    </row>
    <row r="201" spans="1:10" ht="44.1" customHeight="1" thickBot="1" x14ac:dyDescent="0.3">
      <c r="A201" s="233" t="str">
        <f>IF(E201="visualizzare","X","")</f>
        <v/>
      </c>
      <c r="B201" s="222"/>
      <c r="C201" s="224" t="s">
        <v>1443</v>
      </c>
      <c r="D201" s="225"/>
      <c r="E201" s="236"/>
      <c r="F201" s="8" t="s">
        <v>2072</v>
      </c>
      <c r="G201" s="8" t="s">
        <v>2072</v>
      </c>
      <c r="H201" s="8" t="s">
        <v>2072</v>
      </c>
      <c r="I201" s="8" t="s">
        <v>2072</v>
      </c>
      <c r="J201" s="551" t="str">
        <f t="shared" si="17"/>
        <v/>
      </c>
    </row>
    <row r="202" spans="1:10" ht="15.75" thickBot="1" x14ac:dyDescent="0.3">
      <c r="A202" s="73" t="str">
        <f>IF(OR(COUNTIF(A203:A234,"X")&gt;0,J202="non applic."),"X","")</f>
        <v/>
      </c>
      <c r="B202" s="203">
        <v>2202</v>
      </c>
      <c r="C202" s="144" t="s">
        <v>1444</v>
      </c>
      <c r="D202" s="145"/>
      <c r="E202" s="205"/>
      <c r="F202" s="8" t="s">
        <v>2072</v>
      </c>
      <c r="G202" s="8" t="s">
        <v>2072</v>
      </c>
      <c r="H202" s="8" t="s">
        <v>2072</v>
      </c>
      <c r="I202" s="8" t="s">
        <v>2072</v>
      </c>
      <c r="J202" s="551" t="str">
        <f t="shared" ref="J202:J234" si="18">IF(OR($E$148="non applic.",$E$188="non applic.",$E$202="non applic.")=TRUE,"entfällt","")</f>
        <v/>
      </c>
    </row>
    <row r="203" spans="1:10" ht="29.45" customHeight="1" x14ac:dyDescent="0.25">
      <c r="A203" s="67" t="str">
        <f>IF(E203="con difetti","X",
IF(E203="non applic.","na",
IF(E203="prog. ITR","I",
IF(E203="nota","no",
IF(OR(E203="senza difetti",E203="verificare"),"","")))))</f>
        <v/>
      </c>
      <c r="B203" s="189">
        <v>2202.0100000000002</v>
      </c>
      <c r="C203" s="68" t="s">
        <v>1445</v>
      </c>
      <c r="D203" s="19" t="s">
        <v>2073</v>
      </c>
      <c r="E203" s="72" t="s">
        <v>2072</v>
      </c>
      <c r="F203" s="8" t="s">
        <v>2072</v>
      </c>
      <c r="G203" s="8" t="s">
        <v>2072</v>
      </c>
      <c r="H203" s="8" t="s">
        <v>2072</v>
      </c>
      <c r="I203" s="8" t="s">
        <v>2072</v>
      </c>
      <c r="J203" s="551" t="str">
        <f t="shared" si="18"/>
        <v/>
      </c>
    </row>
    <row r="204" spans="1:10" ht="15" customHeight="1" x14ac:dyDescent="0.25">
      <c r="A204" s="233" t="str">
        <f t="shared" ref="A204:A209" si="19">IF(E204="visualizzare","X","")</f>
        <v/>
      </c>
      <c r="B204" s="219"/>
      <c r="C204" s="220" t="s">
        <v>1446</v>
      </c>
      <c r="D204" s="223"/>
      <c r="E204" s="236"/>
      <c r="F204" s="8" t="s">
        <v>2072</v>
      </c>
      <c r="G204" s="8" t="s">
        <v>2072</v>
      </c>
      <c r="H204" s="8" t="s">
        <v>2072</v>
      </c>
      <c r="I204" s="8" t="s">
        <v>2072</v>
      </c>
      <c r="J204" s="551" t="str">
        <f t="shared" si="18"/>
        <v/>
      </c>
    </row>
    <row r="205" spans="1:10" ht="30" x14ac:dyDescent="0.25">
      <c r="A205" s="233" t="str">
        <f t="shared" si="19"/>
        <v/>
      </c>
      <c r="B205" s="219"/>
      <c r="C205" s="220" t="s">
        <v>1447</v>
      </c>
      <c r="D205" s="223"/>
      <c r="E205" s="236"/>
      <c r="F205" s="8" t="s">
        <v>2072</v>
      </c>
      <c r="G205" s="8" t="s">
        <v>2072</v>
      </c>
      <c r="H205" s="8" t="s">
        <v>2072</v>
      </c>
      <c r="I205" s="8" t="s">
        <v>2072</v>
      </c>
      <c r="J205" s="551" t="str">
        <f t="shared" si="18"/>
        <v/>
      </c>
    </row>
    <row r="206" spans="1:10" ht="44.1" customHeight="1" x14ac:dyDescent="0.25">
      <c r="A206" s="233" t="str">
        <f t="shared" si="19"/>
        <v/>
      </c>
      <c r="B206" s="219"/>
      <c r="C206" s="220" t="s">
        <v>1448</v>
      </c>
      <c r="D206" s="223"/>
      <c r="E206" s="236"/>
      <c r="F206" s="8" t="s">
        <v>2072</v>
      </c>
      <c r="G206" s="8" t="s">
        <v>2072</v>
      </c>
      <c r="H206" s="8" t="s">
        <v>2072</v>
      </c>
      <c r="I206" s="8" t="s">
        <v>2072</v>
      </c>
      <c r="J206" s="551" t="str">
        <f t="shared" si="18"/>
        <v/>
      </c>
    </row>
    <row r="207" spans="1:10" ht="30" x14ac:dyDescent="0.25">
      <c r="A207" s="233" t="str">
        <f t="shared" si="19"/>
        <v/>
      </c>
      <c r="B207" s="219"/>
      <c r="C207" s="220" t="s">
        <v>1449</v>
      </c>
      <c r="D207" s="223"/>
      <c r="E207" s="236"/>
      <c r="F207" s="8" t="s">
        <v>2072</v>
      </c>
      <c r="G207" s="8" t="s">
        <v>2072</v>
      </c>
      <c r="H207" s="8" t="s">
        <v>2072</v>
      </c>
      <c r="I207" s="8" t="s">
        <v>2072</v>
      </c>
      <c r="J207" s="551" t="str">
        <f t="shared" si="18"/>
        <v/>
      </c>
    </row>
    <row r="208" spans="1:10" ht="29.45" customHeight="1" x14ac:dyDescent="0.25">
      <c r="A208" s="233" t="str">
        <f t="shared" si="19"/>
        <v/>
      </c>
      <c r="B208" s="219"/>
      <c r="C208" s="220" t="s">
        <v>1450</v>
      </c>
      <c r="D208" s="223"/>
      <c r="E208" s="236"/>
      <c r="F208" s="8" t="s">
        <v>2072</v>
      </c>
      <c r="G208" s="8" t="s">
        <v>2072</v>
      </c>
      <c r="H208" s="8" t="s">
        <v>2072</v>
      </c>
      <c r="I208" s="8" t="s">
        <v>2072</v>
      </c>
      <c r="J208" s="551" t="str">
        <f t="shared" si="18"/>
        <v/>
      </c>
    </row>
    <row r="209" spans="1:10" ht="29.45" customHeight="1" x14ac:dyDescent="0.25">
      <c r="A209" s="233" t="str">
        <f t="shared" si="19"/>
        <v/>
      </c>
      <c r="B209" s="219"/>
      <c r="C209" s="220" t="s">
        <v>1451</v>
      </c>
      <c r="D209" s="223"/>
      <c r="E209" s="236"/>
      <c r="F209" s="8" t="s">
        <v>2072</v>
      </c>
      <c r="G209" s="8" t="s">
        <v>2072</v>
      </c>
      <c r="H209" s="8" t="s">
        <v>2072</v>
      </c>
      <c r="I209" s="8" t="s">
        <v>2072</v>
      </c>
      <c r="J209" s="551" t="str">
        <f t="shared" si="18"/>
        <v/>
      </c>
    </row>
    <row r="210" spans="1:10" ht="29.45" customHeight="1" x14ac:dyDescent="0.25">
      <c r="A210" s="67" t="str">
        <f>IF(E210="con difetti","X",
IF(E210="non applic.","na",
IF(E210="prog. ITR","I",
IF(E210="nota","no",
IF(OR(E210="senza difetti",E210="verificare"),"","")))))</f>
        <v/>
      </c>
      <c r="B210" s="61">
        <v>2202.02</v>
      </c>
      <c r="C210" s="12" t="s">
        <v>1452</v>
      </c>
      <c r="D210" s="14" t="s">
        <v>2073</v>
      </c>
      <c r="E210" s="72" t="s">
        <v>2072</v>
      </c>
      <c r="F210" s="8" t="s">
        <v>2072</v>
      </c>
      <c r="G210" s="8" t="s">
        <v>2072</v>
      </c>
      <c r="H210" s="8" t="s">
        <v>2072</v>
      </c>
      <c r="I210" s="8" t="s">
        <v>2072</v>
      </c>
      <c r="J210" s="551" t="str">
        <f t="shared" si="18"/>
        <v/>
      </c>
    </row>
    <row r="211" spans="1:10" ht="29.45" customHeight="1" x14ac:dyDescent="0.25">
      <c r="A211" s="233" t="str">
        <f>IF(E211="visualizzare","X","")</f>
        <v/>
      </c>
      <c r="B211" s="219"/>
      <c r="C211" s="220" t="s">
        <v>1453</v>
      </c>
      <c r="D211" s="223"/>
      <c r="E211" s="236"/>
      <c r="F211" s="8" t="s">
        <v>2072</v>
      </c>
      <c r="G211" s="8" t="s">
        <v>2072</v>
      </c>
      <c r="H211" s="8" t="s">
        <v>2072</v>
      </c>
      <c r="I211" s="8" t="s">
        <v>2072</v>
      </c>
      <c r="J211" s="551" t="str">
        <f t="shared" si="18"/>
        <v/>
      </c>
    </row>
    <row r="212" spans="1:10" ht="30" x14ac:dyDescent="0.25">
      <c r="A212" s="233" t="str">
        <f>IF(E212="visualizzare","X","")</f>
        <v/>
      </c>
      <c r="B212" s="219"/>
      <c r="C212" s="220" t="s">
        <v>1454</v>
      </c>
      <c r="D212" s="223"/>
      <c r="E212" s="236"/>
      <c r="F212" s="8" t="s">
        <v>2072</v>
      </c>
      <c r="G212" s="8" t="s">
        <v>2072</v>
      </c>
      <c r="H212" s="8" t="s">
        <v>2072</v>
      </c>
      <c r="I212" s="8" t="s">
        <v>2072</v>
      </c>
      <c r="J212" s="551" t="str">
        <f t="shared" si="18"/>
        <v/>
      </c>
    </row>
    <row r="213" spans="1:10" ht="29.45" customHeight="1" x14ac:dyDescent="0.25">
      <c r="A213" s="233" t="str">
        <f>IF(E213="visualizzare","X","")</f>
        <v/>
      </c>
      <c r="B213" s="219"/>
      <c r="C213" s="220" t="s">
        <v>1455</v>
      </c>
      <c r="D213" s="223"/>
      <c r="E213" s="236"/>
      <c r="F213" s="8" t="s">
        <v>2072</v>
      </c>
      <c r="G213" s="8" t="s">
        <v>2072</v>
      </c>
      <c r="H213" s="8" t="s">
        <v>2072</v>
      </c>
      <c r="I213" s="8" t="s">
        <v>2072</v>
      </c>
      <c r="J213" s="551" t="str">
        <f t="shared" si="18"/>
        <v/>
      </c>
    </row>
    <row r="214" spans="1:10" ht="29.45" customHeight="1" x14ac:dyDescent="0.25">
      <c r="A214" s="67" t="str">
        <f>IF(E214="con difetti","X",
IF(E214="non applic.","na",
IF(E214="prog. ITR","I",
IF(E214="nota","no",
IF(OR(E214="senza difetti",E214="verificare"),"","")))))</f>
        <v/>
      </c>
      <c r="B214" s="61">
        <v>2202.0300000000002</v>
      </c>
      <c r="C214" s="12" t="s">
        <v>1456</v>
      </c>
      <c r="D214" s="14" t="s">
        <v>2073</v>
      </c>
      <c r="E214" s="72" t="s">
        <v>2072</v>
      </c>
      <c r="F214" s="8" t="s">
        <v>2072</v>
      </c>
      <c r="G214" s="8" t="s">
        <v>2072</v>
      </c>
      <c r="H214" s="8" t="s">
        <v>2072</v>
      </c>
      <c r="I214" s="8" t="s">
        <v>2072</v>
      </c>
      <c r="J214" s="551" t="str">
        <f t="shared" si="18"/>
        <v/>
      </c>
    </row>
    <row r="215" spans="1:10" ht="43.7" customHeight="1" x14ac:dyDescent="0.25">
      <c r="A215" s="233" t="str">
        <f>IF(E215="visualizzare","X","")</f>
        <v/>
      </c>
      <c r="B215" s="219"/>
      <c r="C215" s="220" t="s">
        <v>1457</v>
      </c>
      <c r="D215" s="223"/>
      <c r="E215" s="236"/>
      <c r="F215" s="8" t="s">
        <v>2072</v>
      </c>
      <c r="G215" s="8" t="s">
        <v>2072</v>
      </c>
      <c r="H215" s="8" t="s">
        <v>2072</v>
      </c>
      <c r="I215" s="8" t="s">
        <v>2072</v>
      </c>
      <c r="J215" s="551" t="str">
        <f t="shared" si="18"/>
        <v/>
      </c>
    </row>
    <row r="216" spans="1:10" ht="15" customHeight="1" x14ac:dyDescent="0.25">
      <c r="A216" s="76" t="str">
        <f>IF(E216="con difetti","X",
IF(E216="non applic.","na",
IF(E216="prog. ITR","I",
IF(E216="nota","no",
IF(OR(E216="senza difetti",E216="verificare"),"","")))))</f>
        <v/>
      </c>
      <c r="B216" s="195">
        <v>2202.04</v>
      </c>
      <c r="C216" s="75" t="s">
        <v>1458</v>
      </c>
      <c r="D216" s="74" t="s">
        <v>1</v>
      </c>
      <c r="E216" s="79" t="s">
        <v>2072</v>
      </c>
      <c r="F216" s="8" t="s">
        <v>2072</v>
      </c>
      <c r="G216" s="8" t="s">
        <v>2072</v>
      </c>
      <c r="H216" s="8" t="s">
        <v>2072</v>
      </c>
      <c r="I216" s="8" t="s">
        <v>2072</v>
      </c>
      <c r="J216" s="551" t="str">
        <f t="shared" si="18"/>
        <v/>
      </c>
    </row>
    <row r="217" spans="1:10" ht="60" x14ac:dyDescent="0.25">
      <c r="A217" s="233" t="str">
        <f>IF(E217="visualizzare","X","")</f>
        <v/>
      </c>
      <c r="B217" s="219"/>
      <c r="C217" s="220" t="s">
        <v>1459</v>
      </c>
      <c r="D217" s="223"/>
      <c r="E217" s="236"/>
      <c r="F217" s="8" t="s">
        <v>2072</v>
      </c>
      <c r="G217" s="8" t="s">
        <v>2072</v>
      </c>
      <c r="H217" s="8" t="s">
        <v>2072</v>
      </c>
      <c r="I217" s="8" t="s">
        <v>2072</v>
      </c>
      <c r="J217" s="551" t="str">
        <f t="shared" si="18"/>
        <v/>
      </c>
    </row>
    <row r="218" spans="1:10" ht="70.7" customHeight="1" x14ac:dyDescent="0.25">
      <c r="A218" s="233" t="str">
        <f>IF(E218="visualizzare","X","")</f>
        <v/>
      </c>
      <c r="B218" s="219"/>
      <c r="C218" s="220" t="s">
        <v>1460</v>
      </c>
      <c r="D218" s="223"/>
      <c r="E218" s="236"/>
      <c r="F218" s="8" t="s">
        <v>2072</v>
      </c>
      <c r="G218" s="8" t="s">
        <v>2072</v>
      </c>
      <c r="H218" s="8" t="s">
        <v>2072</v>
      </c>
      <c r="I218" s="8" t="s">
        <v>2072</v>
      </c>
      <c r="J218" s="551" t="str">
        <f t="shared" si="18"/>
        <v/>
      </c>
    </row>
    <row r="219" spans="1:10" ht="29.45" customHeight="1" x14ac:dyDescent="0.25">
      <c r="A219" s="67" t="str">
        <f>IF(E219="con difetti","X",
IF(E219="non applic.","na",
IF(E219="prog. ITR","I",
IF(E219="nota","no",
IF(OR(E219="senza difetti",E219="verificare"),"","")))))</f>
        <v/>
      </c>
      <c r="B219" s="61">
        <v>2202.0500000000002</v>
      </c>
      <c r="C219" s="12" t="s">
        <v>1461</v>
      </c>
      <c r="D219" s="14" t="s">
        <v>2073</v>
      </c>
      <c r="E219" s="72" t="s">
        <v>2072</v>
      </c>
      <c r="F219" s="8" t="s">
        <v>2072</v>
      </c>
      <c r="G219" s="8" t="s">
        <v>2072</v>
      </c>
      <c r="H219" s="8" t="s">
        <v>2072</v>
      </c>
      <c r="I219" s="8" t="s">
        <v>2072</v>
      </c>
      <c r="J219" s="551" t="str">
        <f t="shared" si="18"/>
        <v/>
      </c>
    </row>
    <row r="220" spans="1:10" ht="44.1" customHeight="1" x14ac:dyDescent="0.25">
      <c r="A220" s="233" t="str">
        <f>IF(E220="visualizzare","X","")</f>
        <v/>
      </c>
      <c r="B220" s="219"/>
      <c r="C220" s="220" t="s">
        <v>1462</v>
      </c>
      <c r="D220" s="223"/>
      <c r="E220" s="236"/>
      <c r="F220" s="8" t="s">
        <v>2072</v>
      </c>
      <c r="G220" s="8" t="s">
        <v>2072</v>
      </c>
      <c r="H220" s="8" t="s">
        <v>2072</v>
      </c>
      <c r="I220" s="8" t="s">
        <v>2072</v>
      </c>
      <c r="J220" s="551" t="str">
        <f t="shared" si="18"/>
        <v/>
      </c>
    </row>
    <row r="221" spans="1:10" ht="29.45" customHeight="1" x14ac:dyDescent="0.25">
      <c r="A221" s="67" t="str">
        <f>IF(E221="con difetti","X",
IF(E221="non applic.","na",
IF(E221="prog. ITR","I",
IF(E221="nota","no",
IF(OR(E221="senza difetti",E221="verificare"),"","")))))</f>
        <v/>
      </c>
      <c r="B221" s="61">
        <v>2202.06</v>
      </c>
      <c r="C221" s="12" t="s">
        <v>1463</v>
      </c>
      <c r="D221" s="14" t="s">
        <v>2073</v>
      </c>
      <c r="E221" s="72" t="s">
        <v>2072</v>
      </c>
      <c r="F221" s="8" t="s">
        <v>2072</v>
      </c>
      <c r="G221" s="8" t="s">
        <v>2072</v>
      </c>
      <c r="H221" s="8" t="s">
        <v>2072</v>
      </c>
      <c r="I221" s="8" t="s">
        <v>2072</v>
      </c>
      <c r="J221" s="551" t="str">
        <f t="shared" si="18"/>
        <v/>
      </c>
    </row>
    <row r="222" spans="1:10" ht="29.45" customHeight="1" x14ac:dyDescent="0.25">
      <c r="A222" s="233" t="str">
        <f>IF(E222="visualizzare","X","")</f>
        <v/>
      </c>
      <c r="B222" s="219"/>
      <c r="C222" s="220" t="s">
        <v>2069</v>
      </c>
      <c r="D222" s="223"/>
      <c r="E222" s="236"/>
      <c r="F222" s="8" t="s">
        <v>2072</v>
      </c>
      <c r="G222" s="8" t="s">
        <v>2072</v>
      </c>
      <c r="H222" s="8" t="s">
        <v>2072</v>
      </c>
      <c r="I222" s="8" t="s">
        <v>2072</v>
      </c>
      <c r="J222" s="551" t="str">
        <f t="shared" si="18"/>
        <v/>
      </c>
    </row>
    <row r="223" spans="1:10" ht="44.1" customHeight="1" x14ac:dyDescent="0.25">
      <c r="A223" s="67" t="str">
        <f>IF(E223="con difetti","X",
IF(E223="non applic.","na",
IF(E223="prog. ITR","I",
IF(E223="nota","no",
IF(OR(E223="senza difetti",E223="verificare"),"","")))))</f>
        <v/>
      </c>
      <c r="B223" s="61">
        <v>2202.0700000000002</v>
      </c>
      <c r="C223" s="12" t="s">
        <v>1464</v>
      </c>
      <c r="D223" s="14" t="s">
        <v>2073</v>
      </c>
      <c r="E223" s="72" t="s">
        <v>2072</v>
      </c>
      <c r="F223" s="8" t="s">
        <v>2072</v>
      </c>
      <c r="G223" s="8" t="s">
        <v>2072</v>
      </c>
      <c r="H223" s="8" t="s">
        <v>2072</v>
      </c>
      <c r="I223" s="8" t="s">
        <v>2072</v>
      </c>
      <c r="J223" s="551" t="str">
        <f t="shared" si="18"/>
        <v/>
      </c>
    </row>
    <row r="224" spans="1:10" ht="44.1" customHeight="1" x14ac:dyDescent="0.25">
      <c r="A224" s="233" t="str">
        <f>IF(E224="visualizzare","X","")</f>
        <v/>
      </c>
      <c r="B224" s="219"/>
      <c r="C224" s="220" t="s">
        <v>1465</v>
      </c>
      <c r="D224" s="223"/>
      <c r="E224" s="236"/>
      <c r="F224" s="8" t="s">
        <v>2072</v>
      </c>
      <c r="G224" s="8" t="s">
        <v>2072</v>
      </c>
      <c r="H224" s="8" t="s">
        <v>2072</v>
      </c>
      <c r="I224" s="8" t="s">
        <v>2072</v>
      </c>
      <c r="J224" s="551" t="str">
        <f t="shared" si="18"/>
        <v/>
      </c>
    </row>
    <row r="225" spans="1:10" ht="30" x14ac:dyDescent="0.25">
      <c r="A225" s="233" t="str">
        <f>IF(E225="visualizzare","X","")</f>
        <v/>
      </c>
      <c r="B225" s="219"/>
      <c r="C225" s="220" t="s">
        <v>1466</v>
      </c>
      <c r="D225" s="223"/>
      <c r="E225" s="236"/>
      <c r="F225" s="8" t="s">
        <v>2072</v>
      </c>
      <c r="G225" s="8" t="s">
        <v>2072</v>
      </c>
      <c r="H225" s="8" t="s">
        <v>2072</v>
      </c>
      <c r="I225" s="8" t="s">
        <v>2072</v>
      </c>
      <c r="J225" s="551" t="str">
        <f t="shared" si="18"/>
        <v/>
      </c>
    </row>
    <row r="226" spans="1:10" ht="15" customHeight="1" x14ac:dyDescent="0.25">
      <c r="A226" s="67" t="str">
        <f>IF(E226="con difetti","X",
IF(E226="non applic.","na",
IF(E226="prog. ITR","I",
IF(E226="nota","no",
IF(OR(E226="senza difetti",E226="verificare"),"","")))))</f>
        <v/>
      </c>
      <c r="B226" s="61">
        <v>2202.08</v>
      </c>
      <c r="C226" s="12" t="s">
        <v>1467</v>
      </c>
      <c r="D226" s="14" t="s">
        <v>2073</v>
      </c>
      <c r="E226" s="72" t="s">
        <v>2072</v>
      </c>
      <c r="F226" s="8" t="s">
        <v>2072</v>
      </c>
      <c r="G226" s="8" t="s">
        <v>2072</v>
      </c>
      <c r="H226" s="8" t="s">
        <v>2072</v>
      </c>
      <c r="I226" s="8" t="s">
        <v>2072</v>
      </c>
      <c r="J226" s="551" t="str">
        <f t="shared" si="18"/>
        <v/>
      </c>
    </row>
    <row r="227" spans="1:10" ht="44.1" customHeight="1" x14ac:dyDescent="0.25">
      <c r="A227" s="233" t="str">
        <f>IF(E227="visualizzare","X","")</f>
        <v/>
      </c>
      <c r="B227" s="219"/>
      <c r="C227" s="220" t="s">
        <v>1468</v>
      </c>
      <c r="D227" s="223"/>
      <c r="E227" s="236"/>
      <c r="F227" s="8" t="s">
        <v>2072</v>
      </c>
      <c r="G227" s="8" t="s">
        <v>2072</v>
      </c>
      <c r="H227" s="8" t="s">
        <v>2072</v>
      </c>
      <c r="I227" s="8" t="s">
        <v>2072</v>
      </c>
      <c r="J227" s="551" t="str">
        <f t="shared" si="18"/>
        <v/>
      </c>
    </row>
    <row r="228" spans="1:10" ht="29.45" customHeight="1" x14ac:dyDescent="0.25">
      <c r="A228" s="233" t="str">
        <f>IF(E228="visualizzare","X","")</f>
        <v/>
      </c>
      <c r="B228" s="219"/>
      <c r="C228" s="220" t="s">
        <v>1202</v>
      </c>
      <c r="D228" s="223"/>
      <c r="E228" s="236"/>
      <c r="F228" s="8" t="s">
        <v>2072</v>
      </c>
      <c r="G228" s="8" t="s">
        <v>2072</v>
      </c>
      <c r="H228" s="8" t="s">
        <v>2072</v>
      </c>
      <c r="I228" s="8" t="s">
        <v>2072</v>
      </c>
      <c r="J228" s="551" t="str">
        <f t="shared" si="18"/>
        <v/>
      </c>
    </row>
    <row r="229" spans="1:10" ht="15" customHeight="1" x14ac:dyDescent="0.25">
      <c r="A229" s="67" t="str">
        <f>IF(E229="con difetti","X",
IF(E229="non applic.","na",
IF(E229="prog. ITR","I",
IF(E229="nota","no",
IF(OR(E229="senza difetti",E229="verificare"),"","")))))</f>
        <v/>
      </c>
      <c r="B229" s="61">
        <v>2202.09</v>
      </c>
      <c r="C229" s="12" t="s">
        <v>1469</v>
      </c>
      <c r="D229" s="14" t="s">
        <v>2073</v>
      </c>
      <c r="E229" s="72" t="s">
        <v>2072</v>
      </c>
      <c r="F229" s="8" t="s">
        <v>2072</v>
      </c>
      <c r="G229" s="8" t="s">
        <v>2072</v>
      </c>
      <c r="H229" s="8" t="s">
        <v>2072</v>
      </c>
      <c r="I229" s="8" t="s">
        <v>2072</v>
      </c>
      <c r="J229" s="551" t="str">
        <f t="shared" si="18"/>
        <v/>
      </c>
    </row>
    <row r="230" spans="1:10" ht="15" customHeight="1" x14ac:dyDescent="0.25">
      <c r="A230" s="233" t="str">
        <f>IF(E230="visualizzare","X","")</f>
        <v/>
      </c>
      <c r="B230" s="219"/>
      <c r="C230" s="220" t="s">
        <v>1470</v>
      </c>
      <c r="D230" s="223"/>
      <c r="E230" s="236"/>
      <c r="F230" s="8" t="s">
        <v>2072</v>
      </c>
      <c r="G230" s="8" t="s">
        <v>2072</v>
      </c>
      <c r="H230" s="8" t="s">
        <v>2072</v>
      </c>
      <c r="I230" s="8" t="s">
        <v>2072</v>
      </c>
      <c r="J230" s="551" t="str">
        <f t="shared" si="18"/>
        <v/>
      </c>
    </row>
    <row r="231" spans="1:10" ht="15" customHeight="1" x14ac:dyDescent="0.25">
      <c r="A231" s="67" t="str">
        <f>IF(E231="con difetti","X",
IF(E231="non applic.","na",
IF(E231="prog. ITR","I",
IF(E231="nota","no",
IF(OR(E231="senza difetti",E231="verificare"),"","")))))</f>
        <v/>
      </c>
      <c r="B231" s="61">
        <v>2202.1</v>
      </c>
      <c r="C231" s="12" t="s">
        <v>1471</v>
      </c>
      <c r="D231" s="14" t="s">
        <v>2073</v>
      </c>
      <c r="E231" s="72" t="s">
        <v>2072</v>
      </c>
      <c r="F231" s="8" t="s">
        <v>2072</v>
      </c>
      <c r="G231" s="8" t="s">
        <v>2072</v>
      </c>
      <c r="H231" s="8" t="s">
        <v>2072</v>
      </c>
      <c r="I231" s="8" t="s">
        <v>2072</v>
      </c>
      <c r="J231" s="551" t="str">
        <f t="shared" si="18"/>
        <v/>
      </c>
    </row>
    <row r="232" spans="1:10" ht="29.45" customHeight="1" x14ac:dyDescent="0.25">
      <c r="A232" s="233" t="str">
        <f>IF(E232="visualizzare","X","")</f>
        <v/>
      </c>
      <c r="B232" s="219"/>
      <c r="C232" s="220" t="s">
        <v>1472</v>
      </c>
      <c r="D232" s="223"/>
      <c r="E232" s="236"/>
      <c r="F232" s="8" t="s">
        <v>2072</v>
      </c>
      <c r="G232" s="8" t="s">
        <v>2072</v>
      </c>
      <c r="H232" s="8" t="s">
        <v>2072</v>
      </c>
      <c r="I232" s="8" t="s">
        <v>2072</v>
      </c>
      <c r="J232" s="551" t="str">
        <f t="shared" si="18"/>
        <v/>
      </c>
    </row>
    <row r="233" spans="1:10" ht="15" customHeight="1" x14ac:dyDescent="0.25">
      <c r="A233" s="67" t="str">
        <f>IF(E233="con difetti","X",
IF(E233="non applic.","na",
IF(E233="prog. ITR","I",
IF(E233="nota","no",
IF(OR(E233="senza difetti",E233="verificare"),"","")))))</f>
        <v/>
      </c>
      <c r="B233" s="61">
        <v>2202.11</v>
      </c>
      <c r="C233" s="12" t="s">
        <v>1473</v>
      </c>
      <c r="D233" s="14" t="s">
        <v>2073</v>
      </c>
      <c r="E233" s="72" t="s">
        <v>2072</v>
      </c>
      <c r="F233" s="8" t="s">
        <v>2072</v>
      </c>
      <c r="G233" s="8" t="s">
        <v>2072</v>
      </c>
      <c r="H233" s="8" t="s">
        <v>2072</v>
      </c>
      <c r="I233" s="8" t="s">
        <v>2072</v>
      </c>
      <c r="J233" s="551" t="str">
        <f t="shared" si="18"/>
        <v/>
      </c>
    </row>
    <row r="234" spans="1:10" ht="29.45" customHeight="1" thickBot="1" x14ac:dyDescent="0.3">
      <c r="A234" s="233" t="str">
        <f>IF(E234="visualizzare","X","")</f>
        <v/>
      </c>
      <c r="B234" s="222"/>
      <c r="C234" s="224" t="s">
        <v>1474</v>
      </c>
      <c r="D234" s="225"/>
      <c r="E234" s="236"/>
      <c r="F234" s="8" t="s">
        <v>2072</v>
      </c>
      <c r="G234" s="8" t="s">
        <v>2072</v>
      </c>
      <c r="H234" s="8" t="s">
        <v>2072</v>
      </c>
      <c r="I234" s="8" t="s">
        <v>2072</v>
      </c>
      <c r="J234" s="551" t="str">
        <f t="shared" si="18"/>
        <v/>
      </c>
    </row>
    <row r="235" spans="1:10" ht="15.75" thickBot="1" x14ac:dyDescent="0.3">
      <c r="A235" s="73" t="str">
        <f>IF(OR(COUNTIF(A236:A241,"X")&gt;0,J235="non applic."),"X","")</f>
        <v/>
      </c>
      <c r="B235" s="203">
        <v>2203</v>
      </c>
      <c r="C235" s="144" t="s">
        <v>1475</v>
      </c>
      <c r="D235" s="145"/>
      <c r="E235" s="205"/>
      <c r="F235" s="8" t="s">
        <v>2072</v>
      </c>
      <c r="G235" s="8" t="s">
        <v>2072</v>
      </c>
      <c r="H235" s="8" t="s">
        <v>2072</v>
      </c>
      <c r="I235" s="8" t="s">
        <v>2072</v>
      </c>
      <c r="J235" s="551" t="str">
        <f t="shared" ref="J235:J241" si="20">IF(OR($E$148="non applic.",$E$188="non applic.",$E$235="non applic.")=TRUE,"entfällt","")</f>
        <v/>
      </c>
    </row>
    <row r="236" spans="1:10" ht="44.1" customHeight="1" x14ac:dyDescent="0.25">
      <c r="A236" s="67" t="str">
        <f>IF(E236="con difetti","X",
IF(E236="non applic.","na",
IF(E236="prog. ITR","I",
IF(E236="nota","no",
IF(OR(E236="senza difetti",E236="verificare"),"","")))))</f>
        <v/>
      </c>
      <c r="B236" s="189">
        <v>2203.0100000000002</v>
      </c>
      <c r="C236" s="68" t="s">
        <v>1476</v>
      </c>
      <c r="D236" s="19" t="s">
        <v>2073</v>
      </c>
      <c r="E236" s="72" t="s">
        <v>2072</v>
      </c>
      <c r="F236" s="8" t="s">
        <v>2072</v>
      </c>
      <c r="G236" s="8" t="s">
        <v>2072</v>
      </c>
      <c r="H236" s="8" t="s">
        <v>2072</v>
      </c>
      <c r="I236" s="8" t="s">
        <v>2072</v>
      </c>
      <c r="J236" s="551" t="str">
        <f t="shared" si="20"/>
        <v/>
      </c>
    </row>
    <row r="237" spans="1:10" ht="60" x14ac:dyDescent="0.25">
      <c r="A237" s="233" t="str">
        <f>IF(E237="visualizzare","X","")</f>
        <v/>
      </c>
      <c r="B237" s="219"/>
      <c r="C237" s="220" t="s">
        <v>1477</v>
      </c>
      <c r="D237" s="223"/>
      <c r="E237" s="236"/>
      <c r="F237" s="8" t="s">
        <v>2072</v>
      </c>
      <c r="G237" s="8" t="s">
        <v>2072</v>
      </c>
      <c r="H237" s="8" t="s">
        <v>2072</v>
      </c>
      <c r="I237" s="8" t="s">
        <v>2072</v>
      </c>
      <c r="J237" s="551" t="str">
        <f t="shared" si="20"/>
        <v/>
      </c>
    </row>
    <row r="238" spans="1:10" ht="29.45" customHeight="1" thickBot="1" x14ac:dyDescent="0.3">
      <c r="A238" s="233" t="str">
        <f>IF(E238="visualizzare","X","")</f>
        <v/>
      </c>
      <c r="B238" s="219"/>
      <c r="C238" s="220" t="s">
        <v>1202</v>
      </c>
      <c r="D238" s="223"/>
      <c r="E238" s="236"/>
      <c r="F238" s="8" t="s">
        <v>2072</v>
      </c>
      <c r="G238" s="8" t="s">
        <v>2072</v>
      </c>
      <c r="H238" s="8" t="s">
        <v>2072</v>
      </c>
      <c r="I238" s="8" t="s">
        <v>2072</v>
      </c>
      <c r="J238" s="551" t="str">
        <f t="shared" si="20"/>
        <v/>
      </c>
    </row>
    <row r="239" spans="1:10" ht="15" hidden="1" customHeight="1" x14ac:dyDescent="0.25">
      <c r="A239" s="67" t="str">
        <f>IF(E239="con difetti","X",
IF(E239="non applic.","na",
IF(E239="prog. ITR","I",
IF(E239="nota","no",
IF(OR(E239="senza difetti",E239="verificare"),"","")))))</f>
        <v/>
      </c>
      <c r="B239" s="61">
        <v>2203.02</v>
      </c>
      <c r="C239" s="12" t="s">
        <v>1478</v>
      </c>
      <c r="D239" s="14" t="s">
        <v>2073</v>
      </c>
      <c r="E239" s="72" t="s">
        <v>2072</v>
      </c>
      <c r="F239" s="8" t="s">
        <v>2072</v>
      </c>
      <c r="G239" s="8" t="s">
        <v>2072</v>
      </c>
      <c r="H239" s="8" t="s">
        <v>2072</v>
      </c>
      <c r="I239" s="1"/>
      <c r="J239" s="551" t="str">
        <f t="shared" si="20"/>
        <v/>
      </c>
    </row>
    <row r="240" spans="1:10" ht="42" hidden="1" customHeight="1" x14ac:dyDescent="0.25">
      <c r="A240" s="233" t="str">
        <f>IF(E240="visualizzare","X","")</f>
        <v/>
      </c>
      <c r="B240" s="219"/>
      <c r="C240" s="220" t="s">
        <v>1479</v>
      </c>
      <c r="D240" s="223"/>
      <c r="E240" s="236"/>
      <c r="F240" s="8" t="s">
        <v>2072</v>
      </c>
      <c r="G240" s="8" t="s">
        <v>2072</v>
      </c>
      <c r="H240" s="8" t="s">
        <v>2072</v>
      </c>
      <c r="I240" s="1"/>
      <c r="J240" s="551" t="str">
        <f t="shared" si="20"/>
        <v/>
      </c>
    </row>
    <row r="241" spans="1:10" ht="29.45" hidden="1" customHeight="1" thickBot="1" x14ac:dyDescent="0.3">
      <c r="A241" s="233" t="str">
        <f>IF(E241="visualizzare","X","")</f>
        <v/>
      </c>
      <c r="B241" s="222"/>
      <c r="C241" s="224" t="s">
        <v>1202</v>
      </c>
      <c r="D241" s="225"/>
      <c r="E241" s="236"/>
      <c r="F241" s="8" t="s">
        <v>2072</v>
      </c>
      <c r="G241" s="8" t="s">
        <v>2072</v>
      </c>
      <c r="H241" s="8" t="s">
        <v>2072</v>
      </c>
      <c r="I241" s="1"/>
      <c r="J241" s="551" t="str">
        <f t="shared" si="20"/>
        <v/>
      </c>
    </row>
    <row r="242" spans="1:10" ht="15.75" thickBot="1" x14ac:dyDescent="0.3">
      <c r="A242" s="73" t="str">
        <f>IF(OR(COUNTIF(A243:A266,"X")&gt;0,J242="non applic."),"X","")</f>
        <v/>
      </c>
      <c r="B242" s="203">
        <v>2204</v>
      </c>
      <c r="C242" s="144" t="s">
        <v>1480</v>
      </c>
      <c r="D242" s="145"/>
      <c r="E242" s="205"/>
      <c r="F242" s="8" t="s">
        <v>2072</v>
      </c>
      <c r="G242" s="8" t="s">
        <v>2072</v>
      </c>
      <c r="H242" s="8" t="s">
        <v>2072</v>
      </c>
      <c r="I242" s="8" t="s">
        <v>2072</v>
      </c>
      <c r="J242" s="551" t="str">
        <f t="shared" ref="J242:J266" si="21">IF(OR($E$148="non applic.",$E$188="non applic.",$E$242="non applic.")=TRUE,"entfällt","")</f>
        <v/>
      </c>
    </row>
    <row r="243" spans="1:10" ht="29.45" customHeight="1" x14ac:dyDescent="0.25">
      <c r="A243" s="67" t="str">
        <f>IF(E243="con difetti","X",
IF(E243="non applic.","na",
IF(E243="prog. ITR","I",
IF(E243="nota","no",
IF(OR(E243="senza difetti",E243="verificare"),"","")))))</f>
        <v/>
      </c>
      <c r="B243" s="189">
        <v>2204.0100000000002</v>
      </c>
      <c r="C243" s="68" t="s">
        <v>1481</v>
      </c>
      <c r="D243" s="19" t="s">
        <v>2073</v>
      </c>
      <c r="E243" s="72" t="s">
        <v>2072</v>
      </c>
      <c r="F243" s="8" t="s">
        <v>2072</v>
      </c>
      <c r="G243" s="8" t="s">
        <v>2072</v>
      </c>
      <c r="H243" s="8" t="s">
        <v>2072</v>
      </c>
      <c r="I243" s="8" t="s">
        <v>2072</v>
      </c>
      <c r="J243" s="551" t="str">
        <f t="shared" si="21"/>
        <v/>
      </c>
    </row>
    <row r="244" spans="1:10" ht="30" x14ac:dyDescent="0.25">
      <c r="A244" s="233" t="str">
        <f>IF(E244="visualizzare","X","")</f>
        <v/>
      </c>
      <c r="B244" s="219"/>
      <c r="C244" s="220" t="s">
        <v>1482</v>
      </c>
      <c r="D244" s="223"/>
      <c r="E244" s="236"/>
      <c r="F244" s="8" t="s">
        <v>2072</v>
      </c>
      <c r="G244" s="8" t="s">
        <v>2072</v>
      </c>
      <c r="H244" s="8" t="s">
        <v>2072</v>
      </c>
      <c r="I244" s="8" t="s">
        <v>2072</v>
      </c>
      <c r="J244" s="551" t="str">
        <f t="shared" si="21"/>
        <v/>
      </c>
    </row>
    <row r="245" spans="1:10" ht="29.45" customHeight="1" x14ac:dyDescent="0.25">
      <c r="A245" s="67" t="str">
        <f>IF(E245="con difetti","X",
IF(E245="non applic.","na",
IF(E245="prog. ITR","I",
IF(E245="nota","no",
IF(OR(E245="senza difetti",E245="verificare"),"","")))))</f>
        <v/>
      </c>
      <c r="B245" s="61">
        <v>2204.02</v>
      </c>
      <c r="C245" s="12" t="s">
        <v>1483</v>
      </c>
      <c r="D245" s="14" t="s">
        <v>2073</v>
      </c>
      <c r="E245" s="72" t="s">
        <v>2072</v>
      </c>
      <c r="F245" s="8" t="s">
        <v>2072</v>
      </c>
      <c r="G245" s="8" t="s">
        <v>2072</v>
      </c>
      <c r="H245" s="8" t="s">
        <v>2072</v>
      </c>
      <c r="I245" s="8" t="s">
        <v>2072</v>
      </c>
      <c r="J245" s="551" t="str">
        <f t="shared" si="21"/>
        <v/>
      </c>
    </row>
    <row r="246" spans="1:10" ht="30" x14ac:dyDescent="0.25">
      <c r="A246" s="233" t="str">
        <f>IF(E246="visualizzare","X","")</f>
        <v/>
      </c>
      <c r="B246" s="219"/>
      <c r="C246" s="220" t="s">
        <v>1482</v>
      </c>
      <c r="D246" s="223"/>
      <c r="E246" s="236"/>
      <c r="F246" s="8" t="s">
        <v>2072</v>
      </c>
      <c r="G246" s="8" t="s">
        <v>2072</v>
      </c>
      <c r="H246" s="8" t="s">
        <v>2072</v>
      </c>
      <c r="I246" s="8" t="s">
        <v>2072</v>
      </c>
      <c r="J246" s="551" t="str">
        <f t="shared" si="21"/>
        <v/>
      </c>
    </row>
    <row r="247" spans="1:10" ht="15" customHeight="1" x14ac:dyDescent="0.25">
      <c r="A247" s="76" t="str">
        <f>IF(E247="con difetti","X",
IF(E247="non applic.","na",
IF(E247="prog. ITR","I",
IF(E247="nota","no",
IF(OR(E247="senza difetti",E247="verificare"),"","")))))</f>
        <v/>
      </c>
      <c r="B247" s="195">
        <v>2204.0300000000002</v>
      </c>
      <c r="C247" s="75" t="s">
        <v>1458</v>
      </c>
      <c r="D247" s="74" t="s">
        <v>1</v>
      </c>
      <c r="E247" s="79" t="s">
        <v>2072</v>
      </c>
      <c r="F247" s="8" t="s">
        <v>2072</v>
      </c>
      <c r="G247" s="8" t="s">
        <v>2072</v>
      </c>
      <c r="H247" s="8" t="s">
        <v>2072</v>
      </c>
      <c r="I247" s="8" t="s">
        <v>2072</v>
      </c>
      <c r="J247" s="551" t="str">
        <f t="shared" si="21"/>
        <v/>
      </c>
    </row>
    <row r="248" spans="1:10" ht="44.1" customHeight="1" x14ac:dyDescent="0.25">
      <c r="A248" s="233" t="str">
        <f>IF(E248="visualizzare","X","")</f>
        <v/>
      </c>
      <c r="B248" s="219"/>
      <c r="C248" s="220" t="s">
        <v>1484</v>
      </c>
      <c r="D248" s="223"/>
      <c r="E248" s="236"/>
      <c r="F248" s="8" t="s">
        <v>2072</v>
      </c>
      <c r="G248" s="8" t="s">
        <v>2072</v>
      </c>
      <c r="H248" s="8" t="s">
        <v>2072</v>
      </c>
      <c r="I248" s="8" t="s">
        <v>2072</v>
      </c>
      <c r="J248" s="551" t="str">
        <f t="shared" si="21"/>
        <v/>
      </c>
    </row>
    <row r="249" spans="1:10" ht="15" customHeight="1" x14ac:dyDescent="0.25">
      <c r="A249" s="67" t="str">
        <f>IF(E249="con difetti","X",
IF(E249="non applic.","na",
IF(E249="prog. ITR","I",
IF(E249="nota","no",
IF(OR(E249="senza difetti",E249="verificare"),"","")))))</f>
        <v/>
      </c>
      <c r="B249" s="61">
        <v>2204.04</v>
      </c>
      <c r="C249" s="12" t="s">
        <v>1485</v>
      </c>
      <c r="D249" s="14" t="s">
        <v>2073</v>
      </c>
      <c r="E249" s="72" t="s">
        <v>2072</v>
      </c>
      <c r="F249" s="8" t="s">
        <v>2072</v>
      </c>
      <c r="G249" s="8" t="s">
        <v>2072</v>
      </c>
      <c r="H249" s="8" t="s">
        <v>2072</v>
      </c>
      <c r="I249" s="8" t="s">
        <v>2072</v>
      </c>
      <c r="J249" s="551" t="str">
        <f t="shared" si="21"/>
        <v/>
      </c>
    </row>
    <row r="250" spans="1:10" ht="41.45" customHeight="1" x14ac:dyDescent="0.25">
      <c r="A250" s="233" t="str">
        <f>IF(E250="visualizzare","X","")</f>
        <v/>
      </c>
      <c r="B250" s="219"/>
      <c r="C250" s="220" t="s">
        <v>1486</v>
      </c>
      <c r="D250" s="223"/>
      <c r="E250" s="236"/>
      <c r="F250" s="8" t="s">
        <v>2072</v>
      </c>
      <c r="G250" s="8" t="s">
        <v>2072</v>
      </c>
      <c r="H250" s="8" t="s">
        <v>2072</v>
      </c>
      <c r="I250" s="8" t="s">
        <v>2072</v>
      </c>
      <c r="J250" s="551" t="str">
        <f t="shared" si="21"/>
        <v/>
      </c>
    </row>
    <row r="251" spans="1:10" ht="29.45" customHeight="1" x14ac:dyDescent="0.25">
      <c r="A251" s="233" t="str">
        <f>IF(E251="visualizzare","X","")</f>
        <v/>
      </c>
      <c r="B251" s="219"/>
      <c r="C251" s="220" t="s">
        <v>1487</v>
      </c>
      <c r="D251" s="223"/>
      <c r="E251" s="236"/>
      <c r="F251" s="8" t="s">
        <v>2072</v>
      </c>
      <c r="G251" s="8" t="s">
        <v>2072</v>
      </c>
      <c r="H251" s="8" t="s">
        <v>2072</v>
      </c>
      <c r="I251" s="8" t="s">
        <v>2072</v>
      </c>
      <c r="J251" s="551" t="str">
        <f t="shared" si="21"/>
        <v/>
      </c>
    </row>
    <row r="252" spans="1:10" ht="15" customHeight="1" x14ac:dyDescent="0.25">
      <c r="A252" s="67" t="str">
        <f>IF(E252="con difetti","X",
IF(E252="non applic.","na",
IF(E252="prog. ITR","I",
IF(E252="nota","no",
IF(OR(E252="senza difetti",E252="verificare"),"","")))))</f>
        <v/>
      </c>
      <c r="B252" s="61">
        <v>2204.0500000000002</v>
      </c>
      <c r="C252" s="12" t="s">
        <v>1488</v>
      </c>
      <c r="D252" s="14" t="s">
        <v>2073</v>
      </c>
      <c r="E252" s="72" t="s">
        <v>2072</v>
      </c>
      <c r="F252" s="8" t="s">
        <v>2072</v>
      </c>
      <c r="G252" s="8" t="s">
        <v>2072</v>
      </c>
      <c r="H252" s="8" t="s">
        <v>2072</v>
      </c>
      <c r="I252" s="8" t="s">
        <v>2072</v>
      </c>
      <c r="J252" s="551" t="str">
        <f t="shared" si="21"/>
        <v/>
      </c>
    </row>
    <row r="253" spans="1:10" ht="29.45" customHeight="1" x14ac:dyDescent="0.25">
      <c r="A253" s="233" t="str">
        <f>IF(E253="visualizzare","X","")</f>
        <v/>
      </c>
      <c r="B253" s="219"/>
      <c r="C253" s="220" t="s">
        <v>1489</v>
      </c>
      <c r="D253" s="223"/>
      <c r="E253" s="236"/>
      <c r="F253" s="8" t="s">
        <v>2072</v>
      </c>
      <c r="G253" s="8" t="s">
        <v>2072</v>
      </c>
      <c r="H253" s="8" t="s">
        <v>2072</v>
      </c>
      <c r="I253" s="8" t="s">
        <v>2072</v>
      </c>
      <c r="J253" s="551" t="str">
        <f t="shared" si="21"/>
        <v/>
      </c>
    </row>
    <row r="254" spans="1:10" ht="29.45" customHeight="1" x14ac:dyDescent="0.25">
      <c r="A254" s="233" t="str">
        <f>IF(E254="visualizzare","X","")</f>
        <v/>
      </c>
      <c r="B254" s="219"/>
      <c r="C254" s="220" t="s">
        <v>1490</v>
      </c>
      <c r="D254" s="223"/>
      <c r="E254" s="236"/>
      <c r="F254" s="8" t="s">
        <v>2072</v>
      </c>
      <c r="G254" s="8" t="s">
        <v>2072</v>
      </c>
      <c r="H254" s="8" t="s">
        <v>2072</v>
      </c>
      <c r="I254" s="8" t="s">
        <v>2072</v>
      </c>
      <c r="J254" s="551" t="str">
        <f t="shared" si="21"/>
        <v/>
      </c>
    </row>
    <row r="255" spans="1:10" ht="29.45" customHeight="1" x14ac:dyDescent="0.25">
      <c r="A255" s="67" t="str">
        <f>IF(E255="con difetti","X",
IF(E255="non applic.","na",
IF(E255="prog. ITR","I",
IF(E255="nota","no",
IF(OR(E255="senza difetti",E255="verificare"),"","")))))</f>
        <v/>
      </c>
      <c r="B255" s="61">
        <v>2204.06</v>
      </c>
      <c r="C255" s="12" t="s">
        <v>1491</v>
      </c>
      <c r="D255" s="14" t="s">
        <v>2073</v>
      </c>
      <c r="E255" s="72" t="s">
        <v>2072</v>
      </c>
      <c r="F255" s="8" t="s">
        <v>2072</v>
      </c>
      <c r="G255" s="8" t="s">
        <v>2072</v>
      </c>
      <c r="H255" s="8" t="s">
        <v>2072</v>
      </c>
      <c r="I255" s="8" t="s">
        <v>2072</v>
      </c>
      <c r="J255" s="551" t="str">
        <f t="shared" si="21"/>
        <v/>
      </c>
    </row>
    <row r="256" spans="1:10" ht="29.45" customHeight="1" x14ac:dyDescent="0.25">
      <c r="A256" s="233" t="str">
        <f>IF(E256="visualizzare","X","")</f>
        <v/>
      </c>
      <c r="B256" s="219"/>
      <c r="C256" s="220" t="s">
        <v>1202</v>
      </c>
      <c r="D256" s="223"/>
      <c r="E256" s="236"/>
      <c r="F256" s="8" t="s">
        <v>2072</v>
      </c>
      <c r="G256" s="8" t="s">
        <v>2072</v>
      </c>
      <c r="H256" s="8" t="s">
        <v>2072</v>
      </c>
      <c r="I256" s="8" t="s">
        <v>2072</v>
      </c>
      <c r="J256" s="551" t="str">
        <f t="shared" si="21"/>
        <v/>
      </c>
    </row>
    <row r="257" spans="1:10" ht="15" customHeight="1" x14ac:dyDescent="0.25">
      <c r="A257" s="76" t="str">
        <f>IF(E257="con difetti","X",
IF(E257="non applic.","na",
IF(E257="prog. ITR","I",
IF(E257="nota","no",
IF(OR(E257="senza difetti",E257="verificare"),"","")))))</f>
        <v/>
      </c>
      <c r="B257" s="195">
        <v>2204.0700000000002</v>
      </c>
      <c r="C257" s="75" t="s">
        <v>1492</v>
      </c>
      <c r="D257" s="74" t="s">
        <v>1</v>
      </c>
      <c r="E257" s="79" t="s">
        <v>2072</v>
      </c>
      <c r="F257" s="8" t="s">
        <v>2072</v>
      </c>
      <c r="G257" s="8" t="s">
        <v>2072</v>
      </c>
      <c r="H257" s="8" t="s">
        <v>2072</v>
      </c>
      <c r="I257" s="8" t="s">
        <v>2072</v>
      </c>
      <c r="J257" s="551" t="str">
        <f t="shared" si="21"/>
        <v/>
      </c>
    </row>
    <row r="258" spans="1:10" ht="44.1" customHeight="1" x14ac:dyDescent="0.25">
      <c r="A258" s="233" t="str">
        <f>IF(E258="visualizzare","X","")</f>
        <v/>
      </c>
      <c r="B258" s="219"/>
      <c r="C258" s="220" t="s">
        <v>1493</v>
      </c>
      <c r="D258" s="223"/>
      <c r="E258" s="236"/>
      <c r="F258" s="8" t="s">
        <v>2072</v>
      </c>
      <c r="G258" s="8" t="s">
        <v>2072</v>
      </c>
      <c r="H258" s="8" t="s">
        <v>2072</v>
      </c>
      <c r="I258" s="8" t="s">
        <v>2072</v>
      </c>
      <c r="J258" s="551" t="str">
        <f t="shared" si="21"/>
        <v/>
      </c>
    </row>
    <row r="259" spans="1:10" ht="15" customHeight="1" x14ac:dyDescent="0.25">
      <c r="A259" s="76" t="str">
        <f>IF(E259="con difetti","X",
IF(E259="non applic.","na",
IF(E259="prog. ITR","I",
IF(E259="nota","no",
IF(OR(E259="senza difetti",E259="verificare"),"","")))))</f>
        <v/>
      </c>
      <c r="B259" s="195">
        <v>2204.08</v>
      </c>
      <c r="C259" s="75" t="s">
        <v>1494</v>
      </c>
      <c r="D259" s="74" t="s">
        <v>1</v>
      </c>
      <c r="E259" s="79" t="s">
        <v>2072</v>
      </c>
      <c r="F259" s="8" t="s">
        <v>2072</v>
      </c>
      <c r="G259" s="8" t="s">
        <v>2072</v>
      </c>
      <c r="H259" s="8" t="s">
        <v>2072</v>
      </c>
      <c r="I259" s="8" t="s">
        <v>2072</v>
      </c>
      <c r="J259" s="551" t="str">
        <f t="shared" si="21"/>
        <v/>
      </c>
    </row>
    <row r="260" spans="1:10" ht="44.1" customHeight="1" x14ac:dyDescent="0.25">
      <c r="A260" s="233" t="str">
        <f>IF(E260="visualizzare","X","")</f>
        <v/>
      </c>
      <c r="B260" s="219"/>
      <c r="C260" s="220" t="s">
        <v>1493</v>
      </c>
      <c r="D260" s="223"/>
      <c r="E260" s="236"/>
      <c r="F260" s="8" t="s">
        <v>2072</v>
      </c>
      <c r="G260" s="8" t="s">
        <v>2072</v>
      </c>
      <c r="H260" s="8" t="s">
        <v>2072</v>
      </c>
      <c r="I260" s="8" t="s">
        <v>2072</v>
      </c>
      <c r="J260" s="551" t="str">
        <f t="shared" si="21"/>
        <v/>
      </c>
    </row>
    <row r="261" spans="1:10" ht="29.45" customHeight="1" x14ac:dyDescent="0.25">
      <c r="A261" s="76" t="str">
        <f>IF(E261="con difetti","X",
IF(E261="non applic.","na",
IF(E261="prog. ITR","I",
IF(E261="nota","no",
IF(OR(E261="senza difetti",E261="verificare"),"","")))))</f>
        <v/>
      </c>
      <c r="B261" s="195">
        <v>2204.09</v>
      </c>
      <c r="C261" s="75" t="s">
        <v>1495</v>
      </c>
      <c r="D261" s="74" t="s">
        <v>1</v>
      </c>
      <c r="E261" s="79" t="s">
        <v>2072</v>
      </c>
      <c r="F261" s="8" t="s">
        <v>2072</v>
      </c>
      <c r="G261" s="8" t="s">
        <v>2072</v>
      </c>
      <c r="H261" s="8" t="s">
        <v>2072</v>
      </c>
      <c r="I261" s="8" t="s">
        <v>2072</v>
      </c>
      <c r="J261" s="551" t="str">
        <f t="shared" si="21"/>
        <v/>
      </c>
    </row>
    <row r="262" spans="1:10" ht="44.1" customHeight="1" x14ac:dyDescent="0.25">
      <c r="A262" s="233" t="str">
        <f>IF(E262="visualizzare","X","")</f>
        <v/>
      </c>
      <c r="B262" s="219"/>
      <c r="C262" s="220" t="s">
        <v>1496</v>
      </c>
      <c r="D262" s="223"/>
      <c r="E262" s="236"/>
      <c r="F262" s="8" t="s">
        <v>2072</v>
      </c>
      <c r="G262" s="8" t="s">
        <v>2072</v>
      </c>
      <c r="H262" s="8" t="s">
        <v>2072</v>
      </c>
      <c r="I262" s="8" t="s">
        <v>2072</v>
      </c>
      <c r="J262" s="551" t="str">
        <f t="shared" si="21"/>
        <v/>
      </c>
    </row>
    <row r="263" spans="1:10" ht="30" x14ac:dyDescent="0.25">
      <c r="A263" s="233" t="str">
        <f>IF(E263="visualizzare","X","")</f>
        <v/>
      </c>
      <c r="B263" s="219"/>
      <c r="C263" s="220" t="s">
        <v>1497</v>
      </c>
      <c r="D263" s="223"/>
      <c r="E263" s="236"/>
      <c r="F263" s="8" t="s">
        <v>2072</v>
      </c>
      <c r="G263" s="8" t="s">
        <v>2072</v>
      </c>
      <c r="H263" s="8" t="s">
        <v>2072</v>
      </c>
      <c r="I263" s="8" t="s">
        <v>2072</v>
      </c>
      <c r="J263" s="551" t="str">
        <f t="shared" si="21"/>
        <v/>
      </c>
    </row>
    <row r="264" spans="1:10" ht="15" customHeight="1" x14ac:dyDescent="0.25">
      <c r="A264" s="67" t="str">
        <f>IF(E264="con difetti","X",
IF(E264="non applic.","na",
IF(E264="prog. ITR","I",
IF(E264="nota","no",
IF(OR(E264="senza difetti",E264="verificare"),"","")))))</f>
        <v/>
      </c>
      <c r="B264" s="61">
        <v>2204.1</v>
      </c>
      <c r="C264" s="12" t="s">
        <v>1467</v>
      </c>
      <c r="D264" s="14" t="s">
        <v>2073</v>
      </c>
      <c r="E264" s="72" t="s">
        <v>2072</v>
      </c>
      <c r="F264" s="8" t="s">
        <v>2072</v>
      </c>
      <c r="G264" s="8" t="s">
        <v>2072</v>
      </c>
      <c r="H264" s="8" t="s">
        <v>2072</v>
      </c>
      <c r="I264" s="8" t="s">
        <v>2072</v>
      </c>
      <c r="J264" s="551" t="str">
        <f t="shared" si="21"/>
        <v/>
      </c>
    </row>
    <row r="265" spans="1:10" ht="58.5" customHeight="1" x14ac:dyDescent="0.25">
      <c r="A265" s="233" t="str">
        <f>IF(E265="visualizzare","X","")</f>
        <v/>
      </c>
      <c r="B265" s="219"/>
      <c r="C265" s="220" t="s">
        <v>1498</v>
      </c>
      <c r="D265" s="223"/>
      <c r="E265" s="236"/>
      <c r="F265" s="8" t="s">
        <v>2072</v>
      </c>
      <c r="G265" s="8" t="s">
        <v>2072</v>
      </c>
      <c r="H265" s="8" t="s">
        <v>2072</v>
      </c>
      <c r="I265" s="8" t="s">
        <v>2072</v>
      </c>
      <c r="J265" s="551" t="str">
        <f t="shared" si="21"/>
        <v/>
      </c>
    </row>
    <row r="266" spans="1:10" ht="29.45" customHeight="1" thickBot="1" x14ac:dyDescent="0.3">
      <c r="A266" s="233" t="str">
        <f>IF(E266="visualizzare","X","")</f>
        <v/>
      </c>
      <c r="B266" s="222"/>
      <c r="C266" s="224" t="s">
        <v>1202</v>
      </c>
      <c r="D266" s="225"/>
      <c r="E266" s="236"/>
      <c r="F266" s="8" t="s">
        <v>2072</v>
      </c>
      <c r="G266" s="8" t="s">
        <v>2072</v>
      </c>
      <c r="H266" s="8" t="s">
        <v>2072</v>
      </c>
      <c r="I266" s="8" t="s">
        <v>2072</v>
      </c>
      <c r="J266" s="551" t="str">
        <f t="shared" si="21"/>
        <v/>
      </c>
    </row>
    <row r="267" spans="1:10" ht="15.75" hidden="1" thickBot="1" x14ac:dyDescent="0.3">
      <c r="A267" s="73" t="str">
        <f>IF(OR(COUNTIF(A268:A269,"X")&gt;0,J267="non applic."),"X","")</f>
        <v/>
      </c>
      <c r="B267" s="203">
        <v>2205</v>
      </c>
      <c r="C267" s="144" t="s">
        <v>1499</v>
      </c>
      <c r="D267" s="145"/>
      <c r="E267" s="205"/>
      <c r="F267" s="8" t="s">
        <v>2072</v>
      </c>
      <c r="G267" s="8" t="s">
        <v>2072</v>
      </c>
      <c r="H267" s="8" t="s">
        <v>2072</v>
      </c>
      <c r="I267" s="1"/>
      <c r="J267" s="551" t="str">
        <f>IF(OR($E$148="non applic.",$E$188="non applic.",$E$267="non applic.")=TRUE,"entfällt","")</f>
        <v/>
      </c>
    </row>
    <row r="268" spans="1:10" ht="29.45" hidden="1" customHeight="1" x14ac:dyDescent="0.25">
      <c r="A268" s="76" t="str">
        <f>IF(E268="con difetti","X",
IF(E268="non applic.","na",
IF(E268="prog. ITR","I",
IF(E268="nota","no",
IF(OR(E268="senza difetti",E268="verificare"),"","")))))</f>
        <v/>
      </c>
      <c r="B268" s="196">
        <v>2205.0100000000002</v>
      </c>
      <c r="C268" s="77" t="s">
        <v>1500</v>
      </c>
      <c r="D268" s="78" t="s">
        <v>1</v>
      </c>
      <c r="E268" s="79" t="s">
        <v>2072</v>
      </c>
      <c r="F268" s="8" t="s">
        <v>2072</v>
      </c>
      <c r="G268" s="8" t="s">
        <v>2072</v>
      </c>
      <c r="H268" s="8" t="s">
        <v>2072</v>
      </c>
      <c r="I268" s="1"/>
      <c r="J268" s="551" t="str">
        <f>IF(OR($E$148="non applic.",$E$188="non applic.",$E$267="non applic.")=TRUE,"entfällt","")</f>
        <v/>
      </c>
    </row>
    <row r="269" spans="1:10" ht="29.45" hidden="1" customHeight="1" thickBot="1" x14ac:dyDescent="0.3">
      <c r="A269" s="233" t="str">
        <f>IF(E269="visualizzare","X","")</f>
        <v/>
      </c>
      <c r="B269" s="222"/>
      <c r="C269" s="224" t="s">
        <v>1501</v>
      </c>
      <c r="D269" s="225"/>
      <c r="E269" s="236"/>
      <c r="F269" s="8" t="s">
        <v>2072</v>
      </c>
      <c r="G269" s="8" t="s">
        <v>2072</v>
      </c>
      <c r="H269" s="8" t="s">
        <v>2072</v>
      </c>
      <c r="I269" s="1"/>
      <c r="J269" s="551" t="str">
        <f>IF(OR($E$148="non applic.",$E$188="non applic.",$E$267="non applic.")=TRUE,"entfällt","")</f>
        <v/>
      </c>
    </row>
    <row r="270" spans="1:10" ht="15.75" thickBot="1" x14ac:dyDescent="0.3">
      <c r="A270" s="154" t="str">
        <f>IF(OR(A271="X",A317="X",A327="X",A337="X",J270="non applic."),"X","")</f>
        <v/>
      </c>
      <c r="B270" s="202">
        <v>2300</v>
      </c>
      <c r="C270" s="143" t="s">
        <v>1502</v>
      </c>
      <c r="D270" s="147"/>
      <c r="E270" s="204"/>
      <c r="F270" s="8" t="s">
        <v>2072</v>
      </c>
      <c r="G270" s="8" t="s">
        <v>2072</v>
      </c>
      <c r="H270" s="8" t="s">
        <v>2072</v>
      </c>
      <c r="I270" s="8" t="s">
        <v>2072</v>
      </c>
      <c r="J270" s="551" t="str">
        <f>IF(OR($E$148="non applic.",$E$270="non applic.")=TRUE,"entfällt","")</f>
        <v/>
      </c>
    </row>
    <row r="271" spans="1:10" ht="30.75" thickBot="1" x14ac:dyDescent="0.3">
      <c r="A271" s="73" t="str">
        <f>IF(OR(COUNTIF(A272:A316,"X")&gt;0,J271="non applic."),"X","")</f>
        <v/>
      </c>
      <c r="B271" s="203">
        <v>2301</v>
      </c>
      <c r="C271" s="144" t="s">
        <v>1503</v>
      </c>
      <c r="D271" s="145"/>
      <c r="E271" s="205"/>
      <c r="F271" s="8" t="s">
        <v>2072</v>
      </c>
      <c r="G271" s="8" t="s">
        <v>2072</v>
      </c>
      <c r="H271" s="8" t="s">
        <v>2072</v>
      </c>
      <c r="I271" s="8" t="s">
        <v>2072</v>
      </c>
      <c r="J271" s="551" t="str">
        <f t="shared" ref="J271:J316" si="22">IF(OR($E$148="non applic.",$E$270="non applic.",$E$271="non applic.")=TRUE,"entfällt","")</f>
        <v/>
      </c>
    </row>
    <row r="272" spans="1:10" ht="15" customHeight="1" x14ac:dyDescent="0.25">
      <c r="A272" s="67" t="str">
        <f>IF(E272="con difetti","X",
IF(E272="non applic.","na",
IF(E272="prog. ITR","I",
IF(E272="nota","no",
IF(OR(E272="senza difetti",E272="verificare"),"","")))))</f>
        <v/>
      </c>
      <c r="B272" s="189">
        <v>2301.0100000000002</v>
      </c>
      <c r="C272" s="68" t="s">
        <v>1504</v>
      </c>
      <c r="D272" s="19" t="s">
        <v>2073</v>
      </c>
      <c r="E272" s="72" t="s">
        <v>2072</v>
      </c>
      <c r="F272" s="8" t="s">
        <v>2072</v>
      </c>
      <c r="G272" s="8" t="s">
        <v>2072</v>
      </c>
      <c r="H272" s="8" t="s">
        <v>2072</v>
      </c>
      <c r="I272" s="8" t="s">
        <v>2072</v>
      </c>
      <c r="J272" s="551" t="str">
        <f t="shared" si="22"/>
        <v/>
      </c>
    </row>
    <row r="273" spans="1:10" ht="44.1" customHeight="1" x14ac:dyDescent="0.25">
      <c r="A273" s="233" t="str">
        <f>IF(E273="visualizzare","X","")</f>
        <v/>
      </c>
      <c r="B273" s="219"/>
      <c r="C273" s="220" t="s">
        <v>1505</v>
      </c>
      <c r="D273" s="223"/>
      <c r="E273" s="236"/>
      <c r="F273" s="8" t="s">
        <v>2072</v>
      </c>
      <c r="G273" s="8" t="s">
        <v>2072</v>
      </c>
      <c r="H273" s="8" t="s">
        <v>2072</v>
      </c>
      <c r="I273" s="8" t="s">
        <v>2072</v>
      </c>
      <c r="J273" s="551" t="str">
        <f t="shared" si="22"/>
        <v/>
      </c>
    </row>
    <row r="274" spans="1:10" ht="15" customHeight="1" x14ac:dyDescent="0.25">
      <c r="A274" s="69" t="str">
        <f>IF(E274="con difetti","X",
IF(E274="non applic.","na",
IF(E274="prog. ITR","I",
IF(E274="nota","no",
IF(OR(E274="senza difetti",E274="verificare"),"","")))))</f>
        <v/>
      </c>
      <c r="B274" s="194">
        <v>2301.02</v>
      </c>
      <c r="C274" s="60" t="s">
        <v>1506</v>
      </c>
      <c r="D274" s="15" t="s">
        <v>2074</v>
      </c>
      <c r="E274" s="155" t="s">
        <v>2072</v>
      </c>
      <c r="F274" s="8" t="s">
        <v>2072</v>
      </c>
      <c r="G274" s="8" t="s">
        <v>2072</v>
      </c>
      <c r="H274" s="8" t="s">
        <v>2072</v>
      </c>
      <c r="I274" s="8" t="s">
        <v>2072</v>
      </c>
      <c r="J274" s="551" t="str">
        <f t="shared" si="22"/>
        <v/>
      </c>
    </row>
    <row r="275" spans="1:10" ht="29.45" customHeight="1" x14ac:dyDescent="0.25">
      <c r="A275" s="233" t="str">
        <f>IF(E275="visualizzare","X","")</f>
        <v/>
      </c>
      <c r="B275" s="219"/>
      <c r="C275" s="220" t="s">
        <v>1507</v>
      </c>
      <c r="D275" s="223"/>
      <c r="E275" s="236"/>
      <c r="F275" s="8" t="s">
        <v>2072</v>
      </c>
      <c r="G275" s="8" t="s">
        <v>2072</v>
      </c>
      <c r="H275" s="8" t="s">
        <v>2072</v>
      </c>
      <c r="I275" s="8" t="s">
        <v>2072</v>
      </c>
      <c r="J275" s="551" t="str">
        <f t="shared" si="22"/>
        <v/>
      </c>
    </row>
    <row r="276" spans="1:10" ht="15" customHeight="1" x14ac:dyDescent="0.25">
      <c r="A276" s="69" t="str">
        <f>IF(E276="con difetti","X",
IF(E276="non applic.","na",
IF(E276="prog. ITR","I",
IF(E276="nota","no",
IF(OR(E276="senza difetti",E276="verificare"),"","")))))</f>
        <v/>
      </c>
      <c r="B276" s="194">
        <v>2301.0300000000002</v>
      </c>
      <c r="C276" s="60" t="s">
        <v>1508</v>
      </c>
      <c r="D276" s="15" t="s">
        <v>2074</v>
      </c>
      <c r="E276" s="155" t="s">
        <v>2072</v>
      </c>
      <c r="F276" s="8" t="s">
        <v>2072</v>
      </c>
      <c r="G276" s="8" t="s">
        <v>2072</v>
      </c>
      <c r="H276" s="8" t="s">
        <v>2072</v>
      </c>
      <c r="I276" s="8" t="s">
        <v>2072</v>
      </c>
      <c r="J276" s="551" t="str">
        <f t="shared" si="22"/>
        <v/>
      </c>
    </row>
    <row r="277" spans="1:10" ht="75" x14ac:dyDescent="0.25">
      <c r="A277" s="233" t="str">
        <f>IF(E277="visualizzare","X","")</f>
        <v/>
      </c>
      <c r="B277" s="219"/>
      <c r="C277" s="220" t="s">
        <v>1509</v>
      </c>
      <c r="D277" s="223"/>
      <c r="E277" s="236"/>
      <c r="F277" s="8" t="s">
        <v>2072</v>
      </c>
      <c r="G277" s="8" t="s">
        <v>2072</v>
      </c>
      <c r="H277" s="8" t="s">
        <v>2072</v>
      </c>
      <c r="I277" s="8" t="s">
        <v>2072</v>
      </c>
      <c r="J277" s="551" t="str">
        <f t="shared" si="22"/>
        <v/>
      </c>
    </row>
    <row r="278" spans="1:10" ht="44.1" customHeight="1" x14ac:dyDescent="0.25">
      <c r="A278" s="233" t="str">
        <f>IF(E278="visualizzare","X","")</f>
        <v/>
      </c>
      <c r="B278" s="219"/>
      <c r="C278" s="220" t="s">
        <v>1510</v>
      </c>
      <c r="D278" s="223"/>
      <c r="E278" s="236"/>
      <c r="F278" s="8" t="s">
        <v>2072</v>
      </c>
      <c r="G278" s="8" t="s">
        <v>2072</v>
      </c>
      <c r="H278" s="8" t="s">
        <v>2072</v>
      </c>
      <c r="I278" s="8" t="s">
        <v>2072</v>
      </c>
      <c r="J278" s="551" t="str">
        <f t="shared" si="22"/>
        <v/>
      </c>
    </row>
    <row r="279" spans="1:10" ht="15" customHeight="1" x14ac:dyDescent="0.25">
      <c r="A279" s="67" t="str">
        <f>IF(E279="con difetti","X",
IF(E279="non applic.","na",
IF(E279="prog. ITR","I",
IF(E279="nota","no",
IF(OR(E279="senza difetti",E279="verificare"),"","")))))</f>
        <v/>
      </c>
      <c r="B279" s="61">
        <v>2301.04</v>
      </c>
      <c r="C279" s="12" t="s">
        <v>1511</v>
      </c>
      <c r="D279" s="14" t="s">
        <v>2073</v>
      </c>
      <c r="E279" s="72" t="s">
        <v>2072</v>
      </c>
      <c r="F279" s="8" t="s">
        <v>2072</v>
      </c>
      <c r="G279" s="8" t="s">
        <v>2072</v>
      </c>
      <c r="H279" s="8" t="s">
        <v>2072</v>
      </c>
      <c r="I279" s="8" t="s">
        <v>2072</v>
      </c>
      <c r="J279" s="551" t="str">
        <f t="shared" si="22"/>
        <v/>
      </c>
    </row>
    <row r="280" spans="1:10" ht="15" customHeight="1" x14ac:dyDescent="0.25">
      <c r="A280" s="233" t="str">
        <f>IF(E280="visualizzare","X","")</f>
        <v/>
      </c>
      <c r="B280" s="219"/>
      <c r="C280" s="220" t="s">
        <v>1512</v>
      </c>
      <c r="D280" s="223"/>
      <c r="E280" s="236"/>
      <c r="F280" s="8" t="s">
        <v>2072</v>
      </c>
      <c r="G280" s="8" t="s">
        <v>2072</v>
      </c>
      <c r="H280" s="8" t="s">
        <v>2072</v>
      </c>
      <c r="I280" s="8" t="s">
        <v>2072</v>
      </c>
      <c r="J280" s="551" t="str">
        <f t="shared" si="22"/>
        <v/>
      </c>
    </row>
    <row r="281" spans="1:10" ht="29.45" customHeight="1" x14ac:dyDescent="0.25">
      <c r="A281" s="67" t="str">
        <f>IF(E281="con difetti","X",
IF(E281="non applic.","na",
IF(E281="prog. ITR","I",
IF(E281="nota","no",
IF(OR(E281="senza difetti",E281="verificare"),"","")))))</f>
        <v/>
      </c>
      <c r="B281" s="61">
        <v>2301.0500000000002</v>
      </c>
      <c r="C281" s="12" t="s">
        <v>1513</v>
      </c>
      <c r="D281" s="14" t="s">
        <v>2073</v>
      </c>
      <c r="E281" s="72" t="s">
        <v>2072</v>
      </c>
      <c r="F281" s="8" t="s">
        <v>2072</v>
      </c>
      <c r="G281" s="8" t="s">
        <v>2072</v>
      </c>
      <c r="H281" s="8" t="s">
        <v>2072</v>
      </c>
      <c r="I281" s="8" t="s">
        <v>2072</v>
      </c>
      <c r="J281" s="551" t="str">
        <f t="shared" si="22"/>
        <v/>
      </c>
    </row>
    <row r="282" spans="1:10" ht="29.45" customHeight="1" x14ac:dyDescent="0.25">
      <c r="A282" s="233" t="str">
        <f>IF(E282="visualizzare","X","")</f>
        <v/>
      </c>
      <c r="B282" s="219"/>
      <c r="C282" s="220" t="s">
        <v>1514</v>
      </c>
      <c r="D282" s="223"/>
      <c r="E282" s="236"/>
      <c r="F282" s="8" t="s">
        <v>2072</v>
      </c>
      <c r="G282" s="8" t="s">
        <v>2072</v>
      </c>
      <c r="H282" s="8" t="s">
        <v>2072</v>
      </c>
      <c r="I282" s="8" t="s">
        <v>2072</v>
      </c>
      <c r="J282" s="551" t="str">
        <f t="shared" si="22"/>
        <v/>
      </c>
    </row>
    <row r="283" spans="1:10" ht="29.45" customHeight="1" x14ac:dyDescent="0.25">
      <c r="A283" s="67" t="str">
        <f>IF(E283="con difetti","X",
IF(E283="non applic.","na",
IF(E283="prog. ITR","I",
IF(E283="nota","no",
IF(OR(E283="senza difetti",E283="verificare"),"","")))))</f>
        <v/>
      </c>
      <c r="B283" s="61">
        <v>2301.06</v>
      </c>
      <c r="C283" s="12" t="s">
        <v>1515</v>
      </c>
      <c r="D283" s="14" t="s">
        <v>2073</v>
      </c>
      <c r="E283" s="72" t="s">
        <v>2072</v>
      </c>
      <c r="F283" s="8" t="s">
        <v>2072</v>
      </c>
      <c r="G283" s="8" t="s">
        <v>2072</v>
      </c>
      <c r="H283" s="8" t="s">
        <v>2072</v>
      </c>
      <c r="I283" s="8" t="s">
        <v>2072</v>
      </c>
      <c r="J283" s="551" t="str">
        <f t="shared" si="22"/>
        <v/>
      </c>
    </row>
    <row r="284" spans="1:10" ht="29.45" customHeight="1" x14ac:dyDescent="0.25">
      <c r="A284" s="233" t="str">
        <f>IF(E284="visualizzare","X","")</f>
        <v/>
      </c>
      <c r="B284" s="219"/>
      <c r="C284" s="220" t="s">
        <v>1516</v>
      </c>
      <c r="D284" s="223"/>
      <c r="E284" s="236"/>
      <c r="F284" s="8" t="s">
        <v>2072</v>
      </c>
      <c r="G284" s="8" t="s">
        <v>2072</v>
      </c>
      <c r="H284" s="8" t="s">
        <v>2072</v>
      </c>
      <c r="I284" s="8" t="s">
        <v>2072</v>
      </c>
      <c r="J284" s="551" t="str">
        <f t="shared" si="22"/>
        <v/>
      </c>
    </row>
    <row r="285" spans="1:10" ht="15" customHeight="1" x14ac:dyDescent="0.25">
      <c r="A285" s="65" t="str">
        <f>IF(E285="con difetti","X",
IF(E285="non applic.","na",
IF(E285="prog. ITR","I",
IF(E285="nota","no",
IF(OR(E285="senza difetti",E285="verificare"),"","")))))</f>
        <v/>
      </c>
      <c r="B285" s="187">
        <v>2301.0700000000002</v>
      </c>
      <c r="C285" s="58" t="s">
        <v>1517</v>
      </c>
      <c r="D285" s="13" t="s">
        <v>0</v>
      </c>
      <c r="E285" s="71" t="s">
        <v>2072</v>
      </c>
      <c r="F285" s="8" t="s">
        <v>2072</v>
      </c>
      <c r="G285" s="8" t="s">
        <v>2072</v>
      </c>
      <c r="H285" s="8" t="s">
        <v>2072</v>
      </c>
      <c r="I285" s="8" t="s">
        <v>2072</v>
      </c>
      <c r="J285" s="551" t="str">
        <f t="shared" si="22"/>
        <v/>
      </c>
    </row>
    <row r="286" spans="1:10" ht="15" customHeight="1" x14ac:dyDescent="0.25">
      <c r="A286" s="233" t="str">
        <f>IF(E286="visualizzare","X","")</f>
        <v/>
      </c>
      <c r="B286" s="219"/>
      <c r="C286" s="220" t="s">
        <v>1518</v>
      </c>
      <c r="D286" s="223"/>
      <c r="E286" s="236"/>
      <c r="F286" s="8" t="s">
        <v>2072</v>
      </c>
      <c r="G286" s="8" t="s">
        <v>2072</v>
      </c>
      <c r="H286" s="8" t="s">
        <v>2072</v>
      </c>
      <c r="I286" s="8" t="s">
        <v>2072</v>
      </c>
      <c r="J286" s="551" t="str">
        <f t="shared" si="22"/>
        <v/>
      </c>
    </row>
    <row r="287" spans="1:10" ht="15" customHeight="1" x14ac:dyDescent="0.25">
      <c r="A287" s="67" t="str">
        <f>IF(E287="con difetti","X",
IF(E287="non applic.","na",
IF(E287="prog. ITR","I",
IF(E287="nota","no",
IF(OR(E287="senza difetti",E287="verificare"),"","")))))</f>
        <v/>
      </c>
      <c r="B287" s="61">
        <v>2301.08</v>
      </c>
      <c r="C287" s="12" t="s">
        <v>1519</v>
      </c>
      <c r="D287" s="14" t="s">
        <v>2073</v>
      </c>
      <c r="E287" s="72" t="s">
        <v>2072</v>
      </c>
      <c r="F287" s="8" t="s">
        <v>2072</v>
      </c>
      <c r="G287" s="8" t="s">
        <v>2072</v>
      </c>
      <c r="H287" s="8" t="s">
        <v>2072</v>
      </c>
      <c r="I287" s="8" t="s">
        <v>2072</v>
      </c>
      <c r="J287" s="551" t="str">
        <f t="shared" si="22"/>
        <v/>
      </c>
    </row>
    <row r="288" spans="1:10" ht="29.45" customHeight="1" x14ac:dyDescent="0.25">
      <c r="A288" s="233" t="str">
        <f>IF(E288="visualizzare","X","")</f>
        <v/>
      </c>
      <c r="B288" s="219"/>
      <c r="C288" s="220" t="s">
        <v>1520</v>
      </c>
      <c r="D288" s="223"/>
      <c r="E288" s="236"/>
      <c r="F288" s="8" t="s">
        <v>2072</v>
      </c>
      <c r="G288" s="8" t="s">
        <v>2072</v>
      </c>
      <c r="H288" s="8" t="s">
        <v>2072</v>
      </c>
      <c r="I288" s="8" t="s">
        <v>2072</v>
      </c>
      <c r="J288" s="551" t="str">
        <f t="shared" si="22"/>
        <v/>
      </c>
    </row>
    <row r="289" spans="1:10" ht="29.45" customHeight="1" x14ac:dyDescent="0.25">
      <c r="A289" s="67" t="str">
        <f>IF(E289="con difetti","X",
IF(E289="non applic.","na",
IF(E289="prog. ITR","I",
IF(E289="nota","no",
IF(OR(E289="senza difetti",E289="verificare"),"","")))))</f>
        <v/>
      </c>
      <c r="B289" s="61">
        <v>2301.09</v>
      </c>
      <c r="C289" s="12" t="s">
        <v>1521</v>
      </c>
      <c r="D289" s="14" t="s">
        <v>2073</v>
      </c>
      <c r="E289" s="72" t="s">
        <v>2072</v>
      </c>
      <c r="F289" s="8" t="s">
        <v>2072</v>
      </c>
      <c r="G289" s="8" t="s">
        <v>2072</v>
      </c>
      <c r="H289" s="8" t="s">
        <v>2072</v>
      </c>
      <c r="I289" s="8" t="s">
        <v>2072</v>
      </c>
      <c r="J289" s="551" t="str">
        <f t="shared" si="22"/>
        <v/>
      </c>
    </row>
    <row r="290" spans="1:10" ht="15" customHeight="1" x14ac:dyDescent="0.25">
      <c r="A290" s="233" t="str">
        <f>IF(E290="visualizzare","X","")</f>
        <v/>
      </c>
      <c r="B290" s="219"/>
      <c r="C290" s="220" t="s">
        <v>1522</v>
      </c>
      <c r="D290" s="223"/>
      <c r="E290" s="236"/>
      <c r="F290" s="8" t="s">
        <v>2072</v>
      </c>
      <c r="G290" s="8" t="s">
        <v>2072</v>
      </c>
      <c r="H290" s="8" t="s">
        <v>2072</v>
      </c>
      <c r="I290" s="8" t="s">
        <v>2072</v>
      </c>
      <c r="J290" s="551" t="str">
        <f t="shared" si="22"/>
        <v/>
      </c>
    </row>
    <row r="291" spans="1:10" ht="44.1" customHeight="1" x14ac:dyDescent="0.25">
      <c r="A291" s="233" t="str">
        <f>IF(E291="visualizzare","X","")</f>
        <v/>
      </c>
      <c r="B291" s="219"/>
      <c r="C291" s="220" t="s">
        <v>1523</v>
      </c>
      <c r="D291" s="223"/>
      <c r="E291" s="236"/>
      <c r="F291" s="8" t="s">
        <v>2072</v>
      </c>
      <c r="G291" s="8" t="s">
        <v>2072</v>
      </c>
      <c r="H291" s="8" t="s">
        <v>2072</v>
      </c>
      <c r="I291" s="8" t="s">
        <v>2072</v>
      </c>
      <c r="J291" s="551" t="str">
        <f t="shared" si="22"/>
        <v/>
      </c>
    </row>
    <row r="292" spans="1:10" x14ac:dyDescent="0.25">
      <c r="A292" s="67" t="str">
        <f>IF(E292="con difetti","X",
IF(E292="non applic.","na",
IF(E292="prog. ITR","I",
IF(E292="nota","no",
IF(OR(E292="senza difetti",E292="verificare"),"","")))))</f>
        <v/>
      </c>
      <c r="B292" s="61">
        <v>2301.1</v>
      </c>
      <c r="C292" s="12" t="s">
        <v>1524</v>
      </c>
      <c r="D292" s="14" t="s">
        <v>2073</v>
      </c>
      <c r="E292" s="72" t="s">
        <v>2072</v>
      </c>
      <c r="F292" s="8" t="s">
        <v>2072</v>
      </c>
      <c r="G292" s="8" t="s">
        <v>2072</v>
      </c>
      <c r="H292" s="8" t="s">
        <v>2072</v>
      </c>
      <c r="I292" s="8" t="s">
        <v>2072</v>
      </c>
      <c r="J292" s="551" t="str">
        <f t="shared" si="22"/>
        <v/>
      </c>
    </row>
    <row r="293" spans="1:10" ht="15" customHeight="1" x14ac:dyDescent="0.25">
      <c r="A293" s="233" t="str">
        <f>IF(E293="visualizzare","X","")</f>
        <v/>
      </c>
      <c r="B293" s="219"/>
      <c r="C293" s="220" t="s">
        <v>1525</v>
      </c>
      <c r="D293" s="223"/>
      <c r="E293" s="236"/>
      <c r="F293" s="8" t="s">
        <v>2072</v>
      </c>
      <c r="G293" s="8" t="s">
        <v>2072</v>
      </c>
      <c r="H293" s="8" t="s">
        <v>2072</v>
      </c>
      <c r="I293" s="8" t="s">
        <v>2072</v>
      </c>
      <c r="J293" s="551" t="str">
        <f t="shared" si="22"/>
        <v/>
      </c>
    </row>
    <row r="294" spans="1:10" ht="29.45" customHeight="1" x14ac:dyDescent="0.25">
      <c r="A294" s="67" t="str">
        <f>IF(E294="con difetti","X",
IF(E294="non applic.","na",
IF(E294="prog. ITR","I",
IF(E294="nota","no",
IF(OR(E294="senza difetti",E294="verificare"),"","")))))</f>
        <v/>
      </c>
      <c r="B294" s="61">
        <v>2301.11</v>
      </c>
      <c r="C294" s="12" t="s">
        <v>1526</v>
      </c>
      <c r="D294" s="14" t="s">
        <v>2073</v>
      </c>
      <c r="E294" s="72" t="s">
        <v>2072</v>
      </c>
      <c r="F294" s="8" t="s">
        <v>2072</v>
      </c>
      <c r="G294" s="8" t="s">
        <v>2072</v>
      </c>
      <c r="H294" s="8" t="s">
        <v>2072</v>
      </c>
      <c r="I294" s="8" t="s">
        <v>2072</v>
      </c>
      <c r="J294" s="551" t="str">
        <f t="shared" si="22"/>
        <v/>
      </c>
    </row>
    <row r="295" spans="1:10" ht="30" x14ac:dyDescent="0.25">
      <c r="A295" s="233" t="str">
        <f>IF(E295="visualizzare","X","")</f>
        <v/>
      </c>
      <c r="B295" s="219"/>
      <c r="C295" s="220" t="s">
        <v>1527</v>
      </c>
      <c r="D295" s="223"/>
      <c r="E295" s="236"/>
      <c r="F295" s="8" t="s">
        <v>2072</v>
      </c>
      <c r="G295" s="8" t="s">
        <v>2072</v>
      </c>
      <c r="H295" s="8" t="s">
        <v>2072</v>
      </c>
      <c r="I295" s="8" t="s">
        <v>2072</v>
      </c>
      <c r="J295" s="551" t="str">
        <f t="shared" si="22"/>
        <v/>
      </c>
    </row>
    <row r="296" spans="1:10" ht="15" customHeight="1" x14ac:dyDescent="0.25">
      <c r="A296" s="69" t="str">
        <f>IF(E296="con difetti","X",
IF(E296="non applic.","na",
IF(E296="prog. ITR","I",
IF(E296="nota","no",
IF(OR(E296="senza difetti",E296="verificare"),"","")))))</f>
        <v/>
      </c>
      <c r="B296" s="194">
        <v>2301.12</v>
      </c>
      <c r="C296" s="60" t="s">
        <v>1528</v>
      </c>
      <c r="D296" s="15" t="s">
        <v>2074</v>
      </c>
      <c r="E296" s="155" t="s">
        <v>2072</v>
      </c>
      <c r="F296" s="8" t="s">
        <v>2072</v>
      </c>
      <c r="G296" s="8" t="s">
        <v>2072</v>
      </c>
      <c r="H296" s="8" t="s">
        <v>2072</v>
      </c>
      <c r="I296" s="8" t="s">
        <v>2072</v>
      </c>
      <c r="J296" s="551" t="str">
        <f t="shared" si="22"/>
        <v/>
      </c>
    </row>
    <row r="297" spans="1:10" ht="15" customHeight="1" x14ac:dyDescent="0.25">
      <c r="A297" s="233" t="str">
        <f t="shared" ref="A297:A304" si="23">IF(E297="visualizzare","X","")</f>
        <v/>
      </c>
      <c r="B297" s="219"/>
      <c r="C297" s="231" t="s">
        <v>1529</v>
      </c>
      <c r="D297" s="223"/>
      <c r="E297" s="236"/>
      <c r="F297" s="8" t="s">
        <v>2072</v>
      </c>
      <c r="G297" s="8" t="s">
        <v>2072</v>
      </c>
      <c r="H297" s="8" t="s">
        <v>2072</v>
      </c>
      <c r="I297" s="8" t="s">
        <v>2072</v>
      </c>
      <c r="J297" s="551" t="str">
        <f t="shared" si="22"/>
        <v/>
      </c>
    </row>
    <row r="298" spans="1:10" ht="15" customHeight="1" x14ac:dyDescent="0.25">
      <c r="A298" s="233" t="str">
        <f t="shared" si="23"/>
        <v/>
      </c>
      <c r="B298" s="219"/>
      <c r="C298" s="247" t="s">
        <v>1530</v>
      </c>
      <c r="D298" s="223"/>
      <c r="E298" s="236"/>
      <c r="F298" s="8" t="s">
        <v>2072</v>
      </c>
      <c r="G298" s="8" t="s">
        <v>2072</v>
      </c>
      <c r="H298" s="8" t="s">
        <v>2072</v>
      </c>
      <c r="I298" s="8" t="s">
        <v>2072</v>
      </c>
      <c r="J298" s="551" t="str">
        <f t="shared" si="22"/>
        <v/>
      </c>
    </row>
    <row r="299" spans="1:10" ht="15" customHeight="1" x14ac:dyDescent="0.25">
      <c r="A299" s="233" t="str">
        <f t="shared" si="23"/>
        <v/>
      </c>
      <c r="B299" s="219"/>
      <c r="C299" s="247" t="s">
        <v>1531</v>
      </c>
      <c r="D299" s="223"/>
      <c r="E299" s="236"/>
      <c r="F299" s="8" t="s">
        <v>2072</v>
      </c>
      <c r="G299" s="8" t="s">
        <v>2072</v>
      </c>
      <c r="H299" s="8" t="s">
        <v>2072</v>
      </c>
      <c r="I299" s="8" t="s">
        <v>2072</v>
      </c>
      <c r="J299" s="551" t="str">
        <f t="shared" si="22"/>
        <v/>
      </c>
    </row>
    <row r="300" spans="1:10" ht="15" customHeight="1" x14ac:dyDescent="0.25">
      <c r="A300" s="233" t="str">
        <f t="shared" si="23"/>
        <v/>
      </c>
      <c r="B300" s="219"/>
      <c r="C300" s="247" t="s">
        <v>1532</v>
      </c>
      <c r="D300" s="223"/>
      <c r="E300" s="236"/>
      <c r="F300" s="8" t="s">
        <v>2072</v>
      </c>
      <c r="G300" s="8" t="s">
        <v>2072</v>
      </c>
      <c r="H300" s="8" t="s">
        <v>2072</v>
      </c>
      <c r="I300" s="8" t="s">
        <v>2072</v>
      </c>
      <c r="J300" s="551" t="str">
        <f t="shared" si="22"/>
        <v/>
      </c>
    </row>
    <row r="301" spans="1:10" ht="15" customHeight="1" x14ac:dyDescent="0.25">
      <c r="A301" s="233" t="str">
        <f t="shared" si="23"/>
        <v/>
      </c>
      <c r="B301" s="219"/>
      <c r="C301" s="247" t="s">
        <v>1533</v>
      </c>
      <c r="D301" s="223"/>
      <c r="E301" s="236"/>
      <c r="F301" s="8" t="s">
        <v>2072</v>
      </c>
      <c r="G301" s="8" t="s">
        <v>2072</v>
      </c>
      <c r="H301" s="8" t="s">
        <v>2072</v>
      </c>
      <c r="I301" s="8" t="s">
        <v>2072</v>
      </c>
      <c r="J301" s="551" t="str">
        <f t="shared" si="22"/>
        <v/>
      </c>
    </row>
    <row r="302" spans="1:10" ht="15" customHeight="1" x14ac:dyDescent="0.25">
      <c r="A302" s="233" t="str">
        <f t="shared" si="23"/>
        <v/>
      </c>
      <c r="B302" s="219"/>
      <c r="C302" s="247" t="s">
        <v>1534</v>
      </c>
      <c r="D302" s="223"/>
      <c r="E302" s="236"/>
      <c r="F302" s="8" t="s">
        <v>2072</v>
      </c>
      <c r="G302" s="8" t="s">
        <v>2072</v>
      </c>
      <c r="H302" s="8" t="s">
        <v>2072</v>
      </c>
      <c r="I302" s="8" t="s">
        <v>2072</v>
      </c>
      <c r="J302" s="551" t="str">
        <f t="shared" si="22"/>
        <v/>
      </c>
    </row>
    <row r="303" spans="1:10" ht="58.5" customHeight="1" x14ac:dyDescent="0.25">
      <c r="A303" s="233" t="str">
        <f t="shared" si="23"/>
        <v/>
      </c>
      <c r="B303" s="219"/>
      <c r="C303" s="231" t="s">
        <v>1535</v>
      </c>
      <c r="D303" s="223"/>
      <c r="E303" s="236"/>
      <c r="F303" s="8" t="s">
        <v>2072</v>
      </c>
      <c r="G303" s="8" t="s">
        <v>2072</v>
      </c>
      <c r="H303" s="8" t="s">
        <v>2072</v>
      </c>
      <c r="I303" s="8" t="s">
        <v>2072</v>
      </c>
      <c r="J303" s="551" t="str">
        <f t="shared" si="22"/>
        <v/>
      </c>
    </row>
    <row r="304" spans="1:10" ht="44.1" customHeight="1" x14ac:dyDescent="0.25">
      <c r="A304" s="233" t="str">
        <f t="shared" si="23"/>
        <v/>
      </c>
      <c r="B304" s="219"/>
      <c r="C304" s="231" t="s">
        <v>1536</v>
      </c>
      <c r="D304" s="223"/>
      <c r="E304" s="236"/>
      <c r="F304" s="8" t="s">
        <v>2072</v>
      </c>
      <c r="G304" s="8" t="s">
        <v>2072</v>
      </c>
      <c r="H304" s="8" t="s">
        <v>2072</v>
      </c>
      <c r="I304" s="8" t="s">
        <v>2072</v>
      </c>
      <c r="J304" s="551" t="str">
        <f t="shared" si="22"/>
        <v/>
      </c>
    </row>
    <row r="305" spans="1:10" ht="29.45" customHeight="1" x14ac:dyDescent="0.25">
      <c r="A305" s="67" t="str">
        <f>IF(E305="con difetti","X",
IF(E305="non applic.","na",
IF(E305="prog. ITR","I",
IF(E305="nota","no",
IF(OR(E305="senza difetti",E305="verificare"),"","")))))</f>
        <v/>
      </c>
      <c r="B305" s="61">
        <v>2301.13</v>
      </c>
      <c r="C305" s="12" t="s">
        <v>1537</v>
      </c>
      <c r="D305" s="14" t="s">
        <v>2073</v>
      </c>
      <c r="E305" s="72" t="s">
        <v>2072</v>
      </c>
      <c r="F305" s="8" t="s">
        <v>2072</v>
      </c>
      <c r="G305" s="8" t="s">
        <v>2072</v>
      </c>
      <c r="H305" s="8" t="s">
        <v>2072</v>
      </c>
      <c r="I305" s="8" t="s">
        <v>2072</v>
      </c>
      <c r="J305" s="551" t="str">
        <f t="shared" si="22"/>
        <v/>
      </c>
    </row>
    <row r="306" spans="1:10" ht="75" x14ac:dyDescent="0.25">
      <c r="A306" s="233" t="str">
        <f>IF(E306="visualizzare","X","")</f>
        <v/>
      </c>
      <c r="B306" s="219"/>
      <c r="C306" s="220" t="s">
        <v>1538</v>
      </c>
      <c r="D306" s="223"/>
      <c r="E306" s="236"/>
      <c r="F306" s="8" t="s">
        <v>2072</v>
      </c>
      <c r="G306" s="8" t="s">
        <v>2072</v>
      </c>
      <c r="H306" s="8" t="s">
        <v>2072</v>
      </c>
      <c r="I306" s="8" t="s">
        <v>2072</v>
      </c>
      <c r="J306" s="551" t="str">
        <f t="shared" si="22"/>
        <v/>
      </c>
    </row>
    <row r="307" spans="1:10" ht="15" customHeight="1" x14ac:dyDescent="0.25">
      <c r="A307" s="233" t="str">
        <f>IF(E307="visualizzare","X","")</f>
        <v/>
      </c>
      <c r="B307" s="219"/>
      <c r="C307" s="220" t="s">
        <v>1539</v>
      </c>
      <c r="D307" s="223"/>
      <c r="E307" s="236"/>
      <c r="F307" s="8" t="s">
        <v>2072</v>
      </c>
      <c r="G307" s="8" t="s">
        <v>2072</v>
      </c>
      <c r="H307" s="8" t="s">
        <v>2072</v>
      </c>
      <c r="I307" s="8" t="s">
        <v>2072</v>
      </c>
      <c r="J307" s="551" t="str">
        <f t="shared" si="22"/>
        <v/>
      </c>
    </row>
    <row r="308" spans="1:10" ht="29.45" customHeight="1" x14ac:dyDescent="0.25">
      <c r="A308" s="233" t="str">
        <f>IF(E308="visualizzare","X","")</f>
        <v/>
      </c>
      <c r="B308" s="219"/>
      <c r="C308" s="220" t="s">
        <v>1540</v>
      </c>
      <c r="D308" s="223"/>
      <c r="E308" s="236"/>
      <c r="F308" s="8" t="s">
        <v>2072</v>
      </c>
      <c r="G308" s="8" t="s">
        <v>2072</v>
      </c>
      <c r="H308" s="8" t="s">
        <v>2072</v>
      </c>
      <c r="I308" s="8" t="s">
        <v>2072</v>
      </c>
      <c r="J308" s="551" t="str">
        <f t="shared" si="22"/>
        <v/>
      </c>
    </row>
    <row r="309" spans="1:10" ht="30" x14ac:dyDescent="0.25">
      <c r="A309" s="67" t="str">
        <f>IF(E309="con difetti","X",
IF(E309="non applic.","na",
IF(E309="prog. ITR","I",
IF(E309="nota","no",
IF(OR(E309="senza difetti",E309="verificare"),"","")))))</f>
        <v/>
      </c>
      <c r="B309" s="61">
        <v>2301.14</v>
      </c>
      <c r="C309" s="12" t="s">
        <v>1541</v>
      </c>
      <c r="D309" s="14" t="s">
        <v>2073</v>
      </c>
      <c r="E309" s="72" t="s">
        <v>2072</v>
      </c>
      <c r="F309" s="8" t="s">
        <v>2072</v>
      </c>
      <c r="G309" s="8" t="s">
        <v>2072</v>
      </c>
      <c r="H309" s="8" t="s">
        <v>2072</v>
      </c>
      <c r="I309" s="8" t="s">
        <v>2072</v>
      </c>
      <c r="J309" s="551" t="str">
        <f t="shared" si="22"/>
        <v/>
      </c>
    </row>
    <row r="310" spans="1:10" ht="60" x14ac:dyDescent="0.25">
      <c r="A310" s="233" t="str">
        <f>IF(E310="visualizzare","X","")</f>
        <v/>
      </c>
      <c r="B310" s="219"/>
      <c r="C310" s="220" t="s">
        <v>1542</v>
      </c>
      <c r="D310" s="223"/>
      <c r="E310" s="236"/>
      <c r="F310" s="8" t="s">
        <v>2072</v>
      </c>
      <c r="G310" s="8" t="s">
        <v>2072</v>
      </c>
      <c r="H310" s="8" t="s">
        <v>2072</v>
      </c>
      <c r="I310" s="8" t="s">
        <v>2072</v>
      </c>
      <c r="J310" s="551" t="str">
        <f t="shared" si="22"/>
        <v/>
      </c>
    </row>
    <row r="311" spans="1:10" ht="29.45" customHeight="1" x14ac:dyDescent="0.25">
      <c r="A311" s="65" t="str">
        <f>IF(E311="con difetti","X",
IF(E311="non applic.","na",
IF(E311="prog. ITR","I",
IF(E311="nota","no",
IF(OR(E311="senza difetti",E311="verificare"),"","")))))</f>
        <v/>
      </c>
      <c r="B311" s="187">
        <v>2301.15</v>
      </c>
      <c r="C311" s="58" t="s">
        <v>1543</v>
      </c>
      <c r="D311" s="13" t="s">
        <v>0</v>
      </c>
      <c r="E311" s="71" t="s">
        <v>2072</v>
      </c>
      <c r="F311" s="8" t="s">
        <v>2072</v>
      </c>
      <c r="G311" s="8" t="s">
        <v>2072</v>
      </c>
      <c r="H311" s="8" t="s">
        <v>2072</v>
      </c>
      <c r="I311" s="8" t="s">
        <v>2072</v>
      </c>
      <c r="J311" s="551" t="str">
        <f t="shared" si="22"/>
        <v/>
      </c>
    </row>
    <row r="312" spans="1:10" ht="15" customHeight="1" x14ac:dyDescent="0.25">
      <c r="A312" s="233" t="str">
        <f>IF(E312="visualizzare","X","")</f>
        <v/>
      </c>
      <c r="B312" s="219"/>
      <c r="C312" s="220" t="s">
        <v>1544</v>
      </c>
      <c r="D312" s="223"/>
      <c r="E312" s="236"/>
      <c r="F312" s="8" t="s">
        <v>2072</v>
      </c>
      <c r="G312" s="8" t="s">
        <v>2072</v>
      </c>
      <c r="H312" s="8" t="s">
        <v>2072</v>
      </c>
      <c r="I312" s="8" t="s">
        <v>2072</v>
      </c>
      <c r="J312" s="551" t="str">
        <f t="shared" si="22"/>
        <v/>
      </c>
    </row>
    <row r="313" spans="1:10" ht="29.45" customHeight="1" x14ac:dyDescent="0.25">
      <c r="A313" s="65" t="str">
        <f>IF(E313="con difetti","X",
IF(E313="non applic.","na",
IF(E313="prog. ITR","I",
IF(E313="nota","no",
IF(OR(E313="senza difetti",E313="verificare"),"","")))))</f>
        <v/>
      </c>
      <c r="B313" s="187">
        <v>2301.16</v>
      </c>
      <c r="C313" s="58" t="s">
        <v>1545</v>
      </c>
      <c r="D313" s="13" t="s">
        <v>0</v>
      </c>
      <c r="E313" s="71" t="s">
        <v>2072</v>
      </c>
      <c r="F313" s="8" t="s">
        <v>2072</v>
      </c>
      <c r="G313" s="8" t="s">
        <v>2072</v>
      </c>
      <c r="H313" s="8" t="s">
        <v>2072</v>
      </c>
      <c r="I313" s="8" t="s">
        <v>2072</v>
      </c>
      <c r="J313" s="551" t="str">
        <f t="shared" si="22"/>
        <v/>
      </c>
    </row>
    <row r="314" spans="1:10" ht="15" customHeight="1" x14ac:dyDescent="0.25">
      <c r="A314" s="233" t="str">
        <f>IF(E314="visualizzare","X","")</f>
        <v/>
      </c>
      <c r="B314" s="219"/>
      <c r="C314" s="220" t="s">
        <v>1546</v>
      </c>
      <c r="D314" s="223"/>
      <c r="E314" s="236"/>
      <c r="F314" s="8" t="s">
        <v>2072</v>
      </c>
      <c r="G314" s="8" t="s">
        <v>2072</v>
      </c>
      <c r="H314" s="8" t="s">
        <v>2072</v>
      </c>
      <c r="I314" s="8" t="s">
        <v>2072</v>
      </c>
      <c r="J314" s="551" t="str">
        <f t="shared" si="22"/>
        <v/>
      </c>
    </row>
    <row r="315" spans="1:10" x14ac:dyDescent="0.25">
      <c r="A315" s="67" t="str">
        <f>IF(E315="con difetti","X",
IF(E315="non applic.","na",
IF(E315="prog. ITR","I",
IF(E315="nota","no",
IF(OR(E315="senza difetti",E315="verificare"),"","")))))</f>
        <v/>
      </c>
      <c r="B315" s="61">
        <v>2301.17</v>
      </c>
      <c r="C315" s="12" t="s">
        <v>1547</v>
      </c>
      <c r="D315" s="14" t="s">
        <v>2073</v>
      </c>
      <c r="E315" s="72" t="s">
        <v>2072</v>
      </c>
      <c r="F315" s="1" t="s">
        <v>2072</v>
      </c>
      <c r="G315" s="1"/>
      <c r="H315" s="8" t="s">
        <v>2072</v>
      </c>
      <c r="I315" s="8" t="s">
        <v>2072</v>
      </c>
      <c r="J315" s="551" t="str">
        <f t="shared" si="22"/>
        <v/>
      </c>
    </row>
    <row r="316" spans="1:10" ht="30.75" thickBot="1" x14ac:dyDescent="0.3">
      <c r="A316" s="233" t="str">
        <f>IF(E316="visualizzare","X","")</f>
        <v/>
      </c>
      <c r="B316" s="222"/>
      <c r="C316" s="224" t="s">
        <v>1548</v>
      </c>
      <c r="D316" s="225"/>
      <c r="E316" s="530"/>
      <c r="F316" s="1" t="s">
        <v>2072</v>
      </c>
      <c r="G316" s="1"/>
      <c r="H316" s="8" t="s">
        <v>2072</v>
      </c>
      <c r="I316" s="8" t="s">
        <v>2072</v>
      </c>
      <c r="J316" s="551" t="str">
        <f t="shared" si="22"/>
        <v/>
      </c>
    </row>
    <row r="317" spans="1:10" ht="15.75" thickBot="1" x14ac:dyDescent="0.3">
      <c r="A317" s="73" t="str">
        <f>IF(OR(COUNTIF(A318:A326,"X")&gt;0,J317="non applic."),"X","")</f>
        <v/>
      </c>
      <c r="B317" s="203">
        <v>2302</v>
      </c>
      <c r="C317" s="144" t="s">
        <v>1549</v>
      </c>
      <c r="D317" s="145"/>
      <c r="E317" s="205"/>
      <c r="F317" s="8" t="s">
        <v>2072</v>
      </c>
      <c r="G317" s="8" t="s">
        <v>2072</v>
      </c>
      <c r="H317" s="8" t="s">
        <v>2072</v>
      </c>
      <c r="I317" s="8" t="s">
        <v>2072</v>
      </c>
      <c r="J317" s="551" t="str">
        <f t="shared" ref="J317:J326" si="24">IF(OR($E$148="non applic.",$E$270="non applic.",$E$317="non applic.")=TRUE,"entfällt","")</f>
        <v/>
      </c>
    </row>
    <row r="318" spans="1:10" ht="29.45" customHeight="1" x14ac:dyDescent="0.25">
      <c r="A318" s="69" t="str">
        <f>IF(E318="con difetti","X",
IF(E318="non applic.","na",
IF(E318="prog. ITR","I",
IF(E318="nota","no",
IF(OR(E318="senza difetti",E318="verificare"),"","")))))</f>
        <v/>
      </c>
      <c r="B318" s="197">
        <v>2302.0100000000002</v>
      </c>
      <c r="C318" s="70" t="s">
        <v>1550</v>
      </c>
      <c r="D318" s="18" t="s">
        <v>2074</v>
      </c>
      <c r="E318" s="155" t="s">
        <v>2072</v>
      </c>
      <c r="F318" s="8" t="s">
        <v>2072</v>
      </c>
      <c r="G318" s="8" t="s">
        <v>2072</v>
      </c>
      <c r="H318" s="8" t="s">
        <v>2072</v>
      </c>
      <c r="I318" s="8" t="s">
        <v>2072</v>
      </c>
      <c r="J318" s="551" t="str">
        <f t="shared" si="24"/>
        <v/>
      </c>
    </row>
    <row r="319" spans="1:10" ht="60" x14ac:dyDescent="0.25">
      <c r="A319" s="233" t="str">
        <f>IF(E319="visualizzare","X","")</f>
        <v/>
      </c>
      <c r="B319" s="219"/>
      <c r="C319" s="220" t="s">
        <v>1551</v>
      </c>
      <c r="D319" s="223"/>
      <c r="E319" s="236"/>
      <c r="F319" s="8" t="s">
        <v>2072</v>
      </c>
      <c r="G319" s="8" t="s">
        <v>2072</v>
      </c>
      <c r="H319" s="8" t="s">
        <v>2072</v>
      </c>
      <c r="I319" s="8" t="s">
        <v>2072</v>
      </c>
      <c r="J319" s="551" t="str">
        <f t="shared" si="24"/>
        <v/>
      </c>
    </row>
    <row r="320" spans="1:10" ht="60" x14ac:dyDescent="0.25">
      <c r="A320" s="233" t="str">
        <f>IF(E320="visualizzare","X","")</f>
        <v/>
      </c>
      <c r="B320" s="219"/>
      <c r="C320" s="220" t="s">
        <v>1552</v>
      </c>
      <c r="D320" s="223"/>
      <c r="E320" s="236"/>
      <c r="F320" s="8" t="s">
        <v>2072</v>
      </c>
      <c r="G320" s="8" t="s">
        <v>2072</v>
      </c>
      <c r="H320" s="8" t="s">
        <v>2072</v>
      </c>
      <c r="I320" s="8" t="s">
        <v>2072</v>
      </c>
      <c r="J320" s="551" t="str">
        <f t="shared" si="24"/>
        <v/>
      </c>
    </row>
    <row r="321" spans="1:10" ht="44.1" customHeight="1" x14ac:dyDescent="0.25">
      <c r="A321" s="65" t="str">
        <f>IF(E321="con difetti","X",
IF(E321="non applic.","na",
IF(E321="prog. ITR","I",
IF(E321="nota","no",
IF(OR(E321="senza difetti",E321="verificare"),"","")))))</f>
        <v/>
      </c>
      <c r="B321" s="187">
        <v>2302.02</v>
      </c>
      <c r="C321" s="58" t="s">
        <v>1553</v>
      </c>
      <c r="D321" s="13" t="s">
        <v>0</v>
      </c>
      <c r="E321" s="71" t="s">
        <v>2072</v>
      </c>
      <c r="F321" s="8" t="s">
        <v>2072</v>
      </c>
      <c r="G321" s="8" t="s">
        <v>2072</v>
      </c>
      <c r="H321" s="8" t="s">
        <v>2072</v>
      </c>
      <c r="I321" s="8" t="s">
        <v>2072</v>
      </c>
      <c r="J321" s="551" t="str">
        <f t="shared" si="24"/>
        <v/>
      </c>
    </row>
    <row r="322" spans="1:10" ht="45" x14ac:dyDescent="0.25">
      <c r="A322" s="233" t="str">
        <f>IF(E322="visualizzare","X","")</f>
        <v/>
      </c>
      <c r="B322" s="219"/>
      <c r="C322" s="220" t="s">
        <v>1554</v>
      </c>
      <c r="D322" s="223"/>
      <c r="E322" s="236"/>
      <c r="F322" s="8" t="s">
        <v>2072</v>
      </c>
      <c r="G322" s="8" t="s">
        <v>2072</v>
      </c>
      <c r="H322" s="8" t="s">
        <v>2072</v>
      </c>
      <c r="I322" s="8" t="s">
        <v>2072</v>
      </c>
      <c r="J322" s="551" t="str">
        <f t="shared" si="24"/>
        <v/>
      </c>
    </row>
    <row r="323" spans="1:10" ht="45" x14ac:dyDescent="0.25">
      <c r="A323" s="65" t="str">
        <f>IF(E323="con difetti","X",
IF(E323="non applic.","na",
IF(E323="prog. ITR","I",
IF(E323="nota","no",
IF(OR(E323="senza difetti",E323="verificare"),"","")))))</f>
        <v/>
      </c>
      <c r="B323" s="187">
        <v>2302.0300000000002</v>
      </c>
      <c r="C323" s="58" t="s">
        <v>1555</v>
      </c>
      <c r="D323" s="13" t="s">
        <v>0</v>
      </c>
      <c r="E323" s="71" t="s">
        <v>2072</v>
      </c>
      <c r="F323" s="8" t="s">
        <v>2072</v>
      </c>
      <c r="G323" s="8" t="s">
        <v>2072</v>
      </c>
      <c r="H323" s="8" t="s">
        <v>2072</v>
      </c>
      <c r="I323" s="8" t="s">
        <v>2072</v>
      </c>
      <c r="J323" s="551" t="str">
        <f t="shared" si="24"/>
        <v/>
      </c>
    </row>
    <row r="324" spans="1:10" ht="29.45" customHeight="1" x14ac:dyDescent="0.25">
      <c r="A324" s="233" t="str">
        <f>IF(E324="visualizzare","X","")</f>
        <v/>
      </c>
      <c r="B324" s="219"/>
      <c r="C324" s="220" t="s">
        <v>1556</v>
      </c>
      <c r="D324" s="223"/>
      <c r="E324" s="236"/>
      <c r="F324" s="8" t="s">
        <v>2072</v>
      </c>
      <c r="G324" s="8" t="s">
        <v>2072</v>
      </c>
      <c r="H324" s="8" t="s">
        <v>2072</v>
      </c>
      <c r="I324" s="8" t="s">
        <v>2072</v>
      </c>
      <c r="J324" s="551" t="str">
        <f t="shared" si="24"/>
        <v/>
      </c>
    </row>
    <row r="325" spans="1:10" ht="29.45" customHeight="1" x14ac:dyDescent="0.25">
      <c r="A325" s="67" t="str">
        <f>IF(E325="con difetti","X",
IF(E325="non applic.","na",
IF(E325="prog. ITR","I",
IF(E325="nota","no",
IF(OR(E325="senza difetti",E325="verificare"),"","")))))</f>
        <v/>
      </c>
      <c r="B325" s="61">
        <v>2302.04</v>
      </c>
      <c r="C325" s="12" t="s">
        <v>1557</v>
      </c>
      <c r="D325" s="14" t="s">
        <v>2073</v>
      </c>
      <c r="E325" s="72" t="s">
        <v>2072</v>
      </c>
      <c r="F325" s="8" t="s">
        <v>2072</v>
      </c>
      <c r="G325" s="8" t="s">
        <v>2072</v>
      </c>
      <c r="H325" s="8" t="s">
        <v>2072</v>
      </c>
      <c r="I325" s="8" t="s">
        <v>2072</v>
      </c>
      <c r="J325" s="551" t="str">
        <f t="shared" si="24"/>
        <v/>
      </c>
    </row>
    <row r="326" spans="1:10" ht="44.1" customHeight="1" thickBot="1" x14ac:dyDescent="0.3">
      <c r="A326" s="233" t="str">
        <f>IF(E326="visualizzare","X","")</f>
        <v/>
      </c>
      <c r="B326" s="222"/>
      <c r="C326" s="224" t="s">
        <v>1558</v>
      </c>
      <c r="D326" s="225"/>
      <c r="E326" s="236"/>
      <c r="F326" s="8" t="s">
        <v>2072</v>
      </c>
      <c r="G326" s="8" t="s">
        <v>2072</v>
      </c>
      <c r="H326" s="8" t="s">
        <v>2072</v>
      </c>
      <c r="I326" s="8" t="s">
        <v>2072</v>
      </c>
      <c r="J326" s="551" t="str">
        <f t="shared" si="24"/>
        <v/>
      </c>
    </row>
    <row r="327" spans="1:10" ht="15.75" thickBot="1" x14ac:dyDescent="0.3">
      <c r="A327" s="73" t="str">
        <f>IF(OR(COUNTIF(A328:A336,"X")&gt;0,J327="non applic."),"X","")</f>
        <v/>
      </c>
      <c r="B327" s="203">
        <v>2303</v>
      </c>
      <c r="C327" s="144" t="s">
        <v>1559</v>
      </c>
      <c r="D327" s="145"/>
      <c r="E327" s="205"/>
      <c r="F327" s="8" t="s">
        <v>2072</v>
      </c>
      <c r="G327" s="8" t="s">
        <v>2072</v>
      </c>
      <c r="H327" s="8" t="s">
        <v>2072</v>
      </c>
      <c r="I327" s="8" t="s">
        <v>2072</v>
      </c>
      <c r="J327" s="551" t="str">
        <f t="shared" ref="J327:J336" si="25">IF(OR($E$148="non applic.",$E$270="non applic.",$E$327="non applic.")=TRUE,"entfällt","")</f>
        <v/>
      </c>
    </row>
    <row r="328" spans="1:10" ht="15" customHeight="1" x14ac:dyDescent="0.25">
      <c r="A328" s="69" t="str">
        <f>IF(E328="con difetti","X",
IF(E328="non applic.","na",
IF(E328="prog. ITR","I",
IF(E328="nota","no",
IF(OR(E328="senza difetti",E328="verificare"),"","")))))</f>
        <v/>
      </c>
      <c r="B328" s="197">
        <v>2303.0100000000002</v>
      </c>
      <c r="C328" s="70" t="s">
        <v>1560</v>
      </c>
      <c r="D328" s="18" t="s">
        <v>2074</v>
      </c>
      <c r="E328" s="155" t="s">
        <v>2072</v>
      </c>
      <c r="F328" s="8" t="s">
        <v>2072</v>
      </c>
      <c r="G328" s="8" t="s">
        <v>2072</v>
      </c>
      <c r="H328" s="8" t="s">
        <v>2072</v>
      </c>
      <c r="I328" s="8" t="s">
        <v>2072</v>
      </c>
      <c r="J328" s="551" t="str">
        <f t="shared" si="25"/>
        <v/>
      </c>
    </row>
    <row r="329" spans="1:10" x14ac:dyDescent="0.25">
      <c r="A329" s="233" t="str">
        <f>IF(E329="visualizzare","X","")</f>
        <v/>
      </c>
      <c r="B329" s="219"/>
      <c r="C329" s="220" t="s">
        <v>1561</v>
      </c>
      <c r="D329" s="223"/>
      <c r="E329" s="236"/>
      <c r="F329" s="8" t="s">
        <v>2072</v>
      </c>
      <c r="G329" s="8" t="s">
        <v>2072</v>
      </c>
      <c r="H329" s="8" t="s">
        <v>2072</v>
      </c>
      <c r="I329" s="8" t="s">
        <v>2072</v>
      </c>
      <c r="J329" s="551" t="str">
        <f t="shared" si="25"/>
        <v/>
      </c>
    </row>
    <row r="330" spans="1:10" ht="45" x14ac:dyDescent="0.25">
      <c r="A330" s="233" t="str">
        <f>IF(E330="visualizzare","X","")</f>
        <v/>
      </c>
      <c r="B330" s="219"/>
      <c r="C330" s="220" t="s">
        <v>1562</v>
      </c>
      <c r="D330" s="223"/>
      <c r="E330" s="236"/>
      <c r="F330" s="8" t="s">
        <v>2072</v>
      </c>
      <c r="G330" s="8" t="s">
        <v>2072</v>
      </c>
      <c r="H330" s="8" t="s">
        <v>2072</v>
      </c>
      <c r="I330" s="8" t="s">
        <v>2072</v>
      </c>
      <c r="J330" s="551" t="str">
        <f t="shared" si="25"/>
        <v/>
      </c>
    </row>
    <row r="331" spans="1:10" ht="30" x14ac:dyDescent="0.25">
      <c r="A331" s="65" t="str">
        <f>IF(E331="con difetti","X",
IF(E331="non applic.","na",
IF(E331="prog. ITR","I",
IF(E331="nota","no",
IF(OR(E331="senza difetti",E331="verificare"),"","")))))</f>
        <v/>
      </c>
      <c r="B331" s="187">
        <v>2303.02</v>
      </c>
      <c r="C331" s="58" t="s">
        <v>1563</v>
      </c>
      <c r="D331" s="13" t="s">
        <v>0</v>
      </c>
      <c r="E331" s="71" t="s">
        <v>2072</v>
      </c>
      <c r="F331" s="8" t="s">
        <v>2072</v>
      </c>
      <c r="G331" s="8" t="s">
        <v>2072</v>
      </c>
      <c r="H331" s="8" t="s">
        <v>2072</v>
      </c>
      <c r="I331" s="8" t="s">
        <v>2072</v>
      </c>
      <c r="J331" s="551" t="str">
        <f t="shared" si="25"/>
        <v/>
      </c>
    </row>
    <row r="332" spans="1:10" ht="30" x14ac:dyDescent="0.25">
      <c r="A332" s="233" t="str">
        <f>IF(E332="visualizzare","X","")</f>
        <v/>
      </c>
      <c r="B332" s="219"/>
      <c r="C332" s="220" t="s">
        <v>1564</v>
      </c>
      <c r="D332" s="223"/>
      <c r="E332" s="236"/>
      <c r="F332" s="8" t="s">
        <v>2072</v>
      </c>
      <c r="G332" s="8" t="s">
        <v>2072</v>
      </c>
      <c r="H332" s="8" t="s">
        <v>2072</v>
      </c>
      <c r="I332" s="8" t="s">
        <v>2072</v>
      </c>
      <c r="J332" s="551" t="str">
        <f t="shared" si="25"/>
        <v/>
      </c>
    </row>
    <row r="333" spans="1:10" ht="15" customHeight="1" x14ac:dyDescent="0.25">
      <c r="A333" s="65" t="str">
        <f>IF(E333="con difetti","X",
IF(E333="non applic.","na",
IF(E333="prog. ITR","I",
IF(E333="nota","no",
IF(OR(E333="senza difetti",E333="verificare"),"","")))))</f>
        <v/>
      </c>
      <c r="B333" s="187">
        <v>2303.0300000000002</v>
      </c>
      <c r="C333" s="58" t="s">
        <v>1565</v>
      </c>
      <c r="D333" s="13" t="s">
        <v>0</v>
      </c>
      <c r="E333" s="71" t="s">
        <v>2072</v>
      </c>
      <c r="F333" s="8" t="s">
        <v>2072</v>
      </c>
      <c r="G333" s="8" t="s">
        <v>2072</v>
      </c>
      <c r="H333" s="8" t="s">
        <v>2072</v>
      </c>
      <c r="I333" s="8" t="s">
        <v>2072</v>
      </c>
      <c r="J333" s="551" t="str">
        <f t="shared" si="25"/>
        <v/>
      </c>
    </row>
    <row r="334" spans="1:10" ht="30" x14ac:dyDescent="0.25">
      <c r="A334" s="233" t="str">
        <f>IF(E334="visualizzare","X","")</f>
        <v/>
      </c>
      <c r="B334" s="219"/>
      <c r="C334" s="220" t="s">
        <v>1566</v>
      </c>
      <c r="D334" s="223"/>
      <c r="E334" s="236"/>
      <c r="F334" s="8" t="s">
        <v>2072</v>
      </c>
      <c r="G334" s="8" t="s">
        <v>2072</v>
      </c>
      <c r="H334" s="8" t="s">
        <v>2072</v>
      </c>
      <c r="I334" s="8" t="s">
        <v>2072</v>
      </c>
      <c r="J334" s="551" t="str">
        <f t="shared" si="25"/>
        <v/>
      </c>
    </row>
    <row r="335" spans="1:10" ht="15" customHeight="1" x14ac:dyDescent="0.25">
      <c r="A335" s="69" t="str">
        <f>IF(E335="con difetti","X",
IF(E335="non applic.","na",
IF(E335="prog. ITR","I",
IF(E335="nota","no",
IF(OR(E335="senza difetti",E335="verificare"),"","")))))</f>
        <v/>
      </c>
      <c r="B335" s="194">
        <v>2303.04</v>
      </c>
      <c r="C335" s="60" t="s">
        <v>1567</v>
      </c>
      <c r="D335" s="15" t="s">
        <v>2074</v>
      </c>
      <c r="E335" s="155" t="s">
        <v>2072</v>
      </c>
      <c r="F335" s="8" t="s">
        <v>2072</v>
      </c>
      <c r="G335" s="8" t="s">
        <v>2072</v>
      </c>
      <c r="H335" s="8" t="s">
        <v>2072</v>
      </c>
      <c r="I335" s="8" t="s">
        <v>2072</v>
      </c>
      <c r="J335" s="551" t="str">
        <f t="shared" si="25"/>
        <v/>
      </c>
    </row>
    <row r="336" spans="1:10" ht="45.75" thickBot="1" x14ac:dyDescent="0.3">
      <c r="A336" s="233" t="str">
        <f>IF(E336="visualizzare","X","")</f>
        <v/>
      </c>
      <c r="B336" s="222"/>
      <c r="C336" s="224" t="s">
        <v>1663</v>
      </c>
      <c r="D336" s="225"/>
      <c r="E336" s="236"/>
      <c r="F336" s="8" t="s">
        <v>2072</v>
      </c>
      <c r="G336" s="8" t="s">
        <v>2072</v>
      </c>
      <c r="H336" s="8" t="s">
        <v>2072</v>
      </c>
      <c r="I336" s="8" t="s">
        <v>2072</v>
      </c>
      <c r="J336" s="551" t="str">
        <f t="shared" si="25"/>
        <v/>
      </c>
    </row>
    <row r="337" spans="1:10" ht="15.75" hidden="1" thickBot="1" x14ac:dyDescent="0.3">
      <c r="A337" s="73" t="str">
        <f>IF(OR(COUNTIF(A338:A383,"X")&gt;0,J337="non applic."),"X","")</f>
        <v/>
      </c>
      <c r="B337" s="203">
        <v>2304</v>
      </c>
      <c r="C337" s="144" t="s">
        <v>1568</v>
      </c>
      <c r="D337" s="145"/>
      <c r="E337" s="205"/>
      <c r="F337" s="8" t="s">
        <v>2072</v>
      </c>
      <c r="G337" s="8" t="s">
        <v>2072</v>
      </c>
      <c r="H337" s="8" t="s">
        <v>2072</v>
      </c>
      <c r="I337" s="1"/>
      <c r="J337" s="551" t="str">
        <f t="shared" ref="J337:J383" si="26">IF(OR($E$148="non applic.",$E$270="non applic.",$E$337="non applic.")=TRUE,"entfällt","")</f>
        <v/>
      </c>
    </row>
    <row r="338" spans="1:10" ht="15" hidden="1" customHeight="1" x14ac:dyDescent="0.25">
      <c r="A338" s="65" t="str">
        <f>IF(E338="con difetti","X",
IF(E338="non applic.","na",
IF(E338="prog. ITR","I",
IF(E338="nota","no",
IF(OR(E338="senza difetti",E338="verificare"),"","")))))</f>
        <v/>
      </c>
      <c r="B338" s="186">
        <v>2304.0100000000002</v>
      </c>
      <c r="C338" s="66" t="s">
        <v>1569</v>
      </c>
      <c r="D338" s="21" t="s">
        <v>0</v>
      </c>
      <c r="E338" s="71" t="s">
        <v>2072</v>
      </c>
      <c r="F338" s="8" t="s">
        <v>2072</v>
      </c>
      <c r="G338" s="8" t="s">
        <v>2072</v>
      </c>
      <c r="H338" s="8" t="s">
        <v>2072</v>
      </c>
      <c r="I338" s="1"/>
      <c r="J338" s="551" t="str">
        <f t="shared" si="26"/>
        <v/>
      </c>
    </row>
    <row r="339" spans="1:10" ht="29.45" hidden="1" customHeight="1" x14ac:dyDescent="0.25">
      <c r="A339" s="233" t="str">
        <f t="shared" ref="A339:A346" si="27">IF(E339="visualizzare","X","")</f>
        <v/>
      </c>
      <c r="B339" s="219"/>
      <c r="C339" s="231" t="s">
        <v>1570</v>
      </c>
      <c r="D339" s="223"/>
      <c r="E339" s="236"/>
      <c r="F339" s="8" t="s">
        <v>2072</v>
      </c>
      <c r="G339" s="8" t="s">
        <v>2072</v>
      </c>
      <c r="H339" s="8" t="s">
        <v>2072</v>
      </c>
      <c r="I339" s="1"/>
      <c r="J339" s="551" t="str">
        <f t="shared" si="26"/>
        <v/>
      </c>
    </row>
    <row r="340" spans="1:10" ht="15" hidden="1" customHeight="1" x14ac:dyDescent="0.25">
      <c r="A340" s="233" t="str">
        <f t="shared" si="27"/>
        <v/>
      </c>
      <c r="B340" s="219"/>
      <c r="C340" s="247" t="s">
        <v>1571</v>
      </c>
      <c r="D340" s="223"/>
      <c r="E340" s="236"/>
      <c r="F340" s="8" t="s">
        <v>2072</v>
      </c>
      <c r="G340" s="8" t="s">
        <v>2072</v>
      </c>
      <c r="H340" s="8" t="s">
        <v>2072</v>
      </c>
      <c r="I340" s="1"/>
      <c r="J340" s="551" t="str">
        <f t="shared" si="26"/>
        <v/>
      </c>
    </row>
    <row r="341" spans="1:10" ht="15" hidden="1" customHeight="1" x14ac:dyDescent="0.25">
      <c r="A341" s="233" t="str">
        <f t="shared" si="27"/>
        <v/>
      </c>
      <c r="B341" s="219"/>
      <c r="C341" s="247" t="s">
        <v>1572</v>
      </c>
      <c r="D341" s="223"/>
      <c r="E341" s="236"/>
      <c r="F341" s="8" t="s">
        <v>2072</v>
      </c>
      <c r="G341" s="8" t="s">
        <v>2072</v>
      </c>
      <c r="H341" s="8" t="s">
        <v>2072</v>
      </c>
      <c r="I341" s="1"/>
      <c r="J341" s="551" t="str">
        <f t="shared" si="26"/>
        <v/>
      </c>
    </row>
    <row r="342" spans="1:10" ht="15" hidden="1" customHeight="1" x14ac:dyDescent="0.25">
      <c r="A342" s="233" t="str">
        <f t="shared" si="27"/>
        <v/>
      </c>
      <c r="B342" s="219"/>
      <c r="C342" s="247" t="s">
        <v>1573</v>
      </c>
      <c r="D342" s="223"/>
      <c r="E342" s="236"/>
      <c r="F342" s="8" t="s">
        <v>2072</v>
      </c>
      <c r="G342" s="8" t="s">
        <v>2072</v>
      </c>
      <c r="H342" s="8" t="s">
        <v>2072</v>
      </c>
      <c r="I342" s="1"/>
      <c r="J342" s="551" t="str">
        <f t="shared" si="26"/>
        <v/>
      </c>
    </row>
    <row r="343" spans="1:10" ht="15" hidden="1" customHeight="1" x14ac:dyDescent="0.25">
      <c r="A343" s="233" t="str">
        <f t="shared" si="27"/>
        <v/>
      </c>
      <c r="B343" s="219"/>
      <c r="C343" s="247" t="s">
        <v>1574</v>
      </c>
      <c r="D343" s="223"/>
      <c r="E343" s="236"/>
      <c r="F343" s="8" t="s">
        <v>2072</v>
      </c>
      <c r="G343" s="8" t="s">
        <v>2072</v>
      </c>
      <c r="H343" s="8" t="s">
        <v>2072</v>
      </c>
      <c r="I343" s="1"/>
      <c r="J343" s="551" t="str">
        <f t="shared" si="26"/>
        <v/>
      </c>
    </row>
    <row r="344" spans="1:10" ht="15" hidden="1" customHeight="1" x14ac:dyDescent="0.25">
      <c r="A344" s="233" t="str">
        <f t="shared" si="27"/>
        <v/>
      </c>
      <c r="B344" s="219"/>
      <c r="C344" s="247" t="s">
        <v>1575</v>
      </c>
      <c r="D344" s="223"/>
      <c r="E344" s="236"/>
      <c r="F344" s="8" t="s">
        <v>2072</v>
      </c>
      <c r="G344" s="8" t="s">
        <v>2072</v>
      </c>
      <c r="H344" s="8" t="s">
        <v>2072</v>
      </c>
      <c r="I344" s="1"/>
      <c r="J344" s="551" t="str">
        <f t="shared" si="26"/>
        <v/>
      </c>
    </row>
    <row r="345" spans="1:10" ht="15" hidden="1" customHeight="1" x14ac:dyDescent="0.25">
      <c r="A345" s="233" t="str">
        <f t="shared" si="27"/>
        <v/>
      </c>
      <c r="B345" s="219"/>
      <c r="C345" s="247" t="s">
        <v>1576</v>
      </c>
      <c r="D345" s="223"/>
      <c r="E345" s="236"/>
      <c r="F345" s="8" t="s">
        <v>2072</v>
      </c>
      <c r="G345" s="8" t="s">
        <v>2072</v>
      </c>
      <c r="H345" s="8" t="s">
        <v>2072</v>
      </c>
      <c r="I345" s="1"/>
      <c r="J345" s="551" t="str">
        <f t="shared" si="26"/>
        <v/>
      </c>
    </row>
    <row r="346" spans="1:10" ht="15" hidden="1" customHeight="1" x14ac:dyDescent="0.25">
      <c r="A346" s="233" t="str">
        <f t="shared" si="27"/>
        <v/>
      </c>
      <c r="B346" s="219"/>
      <c r="C346" s="247" t="s">
        <v>1577</v>
      </c>
      <c r="D346" s="223"/>
      <c r="E346" s="236"/>
      <c r="F346" s="8" t="s">
        <v>2072</v>
      </c>
      <c r="G346" s="8" t="s">
        <v>2072</v>
      </c>
      <c r="H346" s="8" t="s">
        <v>2072</v>
      </c>
      <c r="I346" s="1"/>
      <c r="J346" s="551" t="str">
        <f t="shared" si="26"/>
        <v/>
      </c>
    </row>
    <row r="347" spans="1:10" ht="29.45" hidden="1" customHeight="1" x14ac:dyDescent="0.25">
      <c r="A347" s="65" t="str">
        <f>IF(E347="con difetti","X",
IF(E347="non applic.","na",
IF(E347="prog. ITR","I",
IF(E347="nota","no",
IF(OR(E347="senza difetti",E347="verificare"),"","")))))</f>
        <v/>
      </c>
      <c r="B347" s="187">
        <v>2304.02</v>
      </c>
      <c r="C347" s="58" t="s">
        <v>1578</v>
      </c>
      <c r="D347" s="13" t="s">
        <v>0</v>
      </c>
      <c r="E347" s="71" t="s">
        <v>2072</v>
      </c>
      <c r="F347" s="8" t="s">
        <v>2072</v>
      </c>
      <c r="G347" s="8" t="s">
        <v>2072</v>
      </c>
      <c r="H347" s="8" t="s">
        <v>2072</v>
      </c>
      <c r="I347" s="1"/>
      <c r="J347" s="551" t="str">
        <f t="shared" si="26"/>
        <v/>
      </c>
    </row>
    <row r="348" spans="1:10" ht="29.45" hidden="1" customHeight="1" x14ac:dyDescent="0.25">
      <c r="A348" s="233" t="str">
        <f>IF(E348="visualizzare","X","")</f>
        <v/>
      </c>
      <c r="B348" s="219"/>
      <c r="C348" s="220" t="s">
        <v>1579</v>
      </c>
      <c r="D348" s="223"/>
      <c r="E348" s="236"/>
      <c r="F348" s="8" t="s">
        <v>2072</v>
      </c>
      <c r="G348" s="8" t="s">
        <v>2072</v>
      </c>
      <c r="H348" s="8" t="s">
        <v>2072</v>
      </c>
      <c r="I348" s="1"/>
      <c r="J348" s="551" t="str">
        <f t="shared" si="26"/>
        <v/>
      </c>
    </row>
    <row r="349" spans="1:10" ht="15" hidden="1" customHeight="1" x14ac:dyDescent="0.25">
      <c r="A349" s="67" t="str">
        <f>IF(E349="con difetti","X",
IF(E349="non applic.","na",
IF(E349="prog. ITR","I",
IF(E349="nota","no",
IF(OR(E349="senza difetti",E349="verificare"),"","")))))</f>
        <v/>
      </c>
      <c r="B349" s="61">
        <v>2304.0300000000002</v>
      </c>
      <c r="C349" s="12" t="s">
        <v>1580</v>
      </c>
      <c r="D349" s="14" t="s">
        <v>2073</v>
      </c>
      <c r="E349" s="72" t="s">
        <v>2072</v>
      </c>
      <c r="F349" s="8" t="s">
        <v>2072</v>
      </c>
      <c r="G349" s="8" t="s">
        <v>2072</v>
      </c>
      <c r="H349" s="8" t="s">
        <v>2072</v>
      </c>
      <c r="I349" s="1"/>
      <c r="J349" s="551" t="str">
        <f t="shared" si="26"/>
        <v/>
      </c>
    </row>
    <row r="350" spans="1:10" ht="45.75" hidden="1" thickBot="1" x14ac:dyDescent="0.3">
      <c r="A350" s="233" t="str">
        <f>IF(E350="visualizzare","X","")</f>
        <v/>
      </c>
      <c r="B350" s="219"/>
      <c r="C350" s="220" t="s">
        <v>1581</v>
      </c>
      <c r="D350" s="223"/>
      <c r="E350" s="236"/>
      <c r="F350" s="8" t="s">
        <v>2072</v>
      </c>
      <c r="G350" s="8" t="s">
        <v>2072</v>
      </c>
      <c r="H350" s="8" t="s">
        <v>2072</v>
      </c>
      <c r="I350" s="1"/>
      <c r="J350" s="551" t="str">
        <f t="shared" si="26"/>
        <v/>
      </c>
    </row>
    <row r="351" spans="1:10" ht="15" hidden="1" customHeight="1" x14ac:dyDescent="0.25">
      <c r="A351" s="67" t="str">
        <f>IF(E351="con difetti","X",
IF(E351="non applic.","na",
IF(E351="prog. ITR","I",
IF(E351="nota","no",
IF(OR(E351="senza difetti",E351="verificare"),"","")))))</f>
        <v/>
      </c>
      <c r="B351" s="61">
        <v>2304.04</v>
      </c>
      <c r="C351" s="12" t="s">
        <v>1582</v>
      </c>
      <c r="D351" s="14" t="s">
        <v>2073</v>
      </c>
      <c r="E351" s="72" t="s">
        <v>2072</v>
      </c>
      <c r="F351" s="8" t="s">
        <v>2072</v>
      </c>
      <c r="G351" s="8" t="s">
        <v>2072</v>
      </c>
      <c r="H351" s="8" t="s">
        <v>2072</v>
      </c>
      <c r="I351" s="1"/>
      <c r="J351" s="551" t="str">
        <f t="shared" si="26"/>
        <v/>
      </c>
    </row>
    <row r="352" spans="1:10" ht="29.45" hidden="1" customHeight="1" x14ac:dyDescent="0.25">
      <c r="A352" s="233" t="str">
        <f>IF(E352="visualizzare","X","")</f>
        <v/>
      </c>
      <c r="B352" s="219"/>
      <c r="C352" s="220" t="s">
        <v>1583</v>
      </c>
      <c r="D352" s="223"/>
      <c r="E352" s="236"/>
      <c r="F352" s="8" t="s">
        <v>2072</v>
      </c>
      <c r="G352" s="8" t="s">
        <v>2072</v>
      </c>
      <c r="H352" s="8" t="s">
        <v>2072</v>
      </c>
      <c r="I352" s="1"/>
      <c r="J352" s="551" t="str">
        <f t="shared" si="26"/>
        <v/>
      </c>
    </row>
    <row r="353" spans="1:10" ht="15" hidden="1" customHeight="1" x14ac:dyDescent="0.25">
      <c r="A353" s="65" t="str">
        <f>IF(E353="con difetti","X",
IF(E353="non applic.","na",
IF(E353="prog. ITR","I",
IF(E353="nota","no",
IF(OR(E353="senza difetti",E353="verificare"),"","")))))</f>
        <v/>
      </c>
      <c r="B353" s="187">
        <v>2304.0500000000002</v>
      </c>
      <c r="C353" s="58" t="s">
        <v>1584</v>
      </c>
      <c r="D353" s="13" t="s">
        <v>0</v>
      </c>
      <c r="E353" s="71" t="s">
        <v>2072</v>
      </c>
      <c r="F353" s="8" t="s">
        <v>2072</v>
      </c>
      <c r="G353" s="8" t="s">
        <v>2072</v>
      </c>
      <c r="H353" s="8" t="s">
        <v>2072</v>
      </c>
      <c r="I353" s="1"/>
      <c r="J353" s="551" t="str">
        <f t="shared" si="26"/>
        <v/>
      </c>
    </row>
    <row r="354" spans="1:10" ht="29.45" hidden="1" customHeight="1" x14ac:dyDescent="0.25">
      <c r="A354" s="233" t="str">
        <f>IF(E354="visualizzare","X","")</f>
        <v/>
      </c>
      <c r="B354" s="219"/>
      <c r="C354" s="220" t="s">
        <v>1585</v>
      </c>
      <c r="D354" s="223"/>
      <c r="E354" s="236"/>
      <c r="F354" s="8" t="s">
        <v>2072</v>
      </c>
      <c r="G354" s="8" t="s">
        <v>2072</v>
      </c>
      <c r="H354" s="8" t="s">
        <v>2072</v>
      </c>
      <c r="I354" s="1"/>
      <c r="J354" s="551" t="str">
        <f t="shared" si="26"/>
        <v/>
      </c>
    </row>
    <row r="355" spans="1:10" ht="15" hidden="1" customHeight="1" x14ac:dyDescent="0.25">
      <c r="A355" s="67" t="str">
        <f>IF(E355="con difetti","X",
IF(E355="non applic.","na",
IF(E355="prog. ITR","I",
IF(E355="nota","no",
IF(OR(E355="senza difetti",E355="verificare"),"","")))))</f>
        <v/>
      </c>
      <c r="B355" s="61">
        <v>2304.06</v>
      </c>
      <c r="C355" s="12" t="s">
        <v>1586</v>
      </c>
      <c r="D355" s="14" t="s">
        <v>2073</v>
      </c>
      <c r="E355" s="72" t="s">
        <v>2072</v>
      </c>
      <c r="F355" s="8" t="s">
        <v>2072</v>
      </c>
      <c r="G355" s="8" t="s">
        <v>2072</v>
      </c>
      <c r="H355" s="8" t="s">
        <v>2072</v>
      </c>
      <c r="I355" s="1"/>
      <c r="J355" s="551" t="str">
        <f t="shared" si="26"/>
        <v/>
      </c>
    </row>
    <row r="356" spans="1:10" ht="29.45" hidden="1" customHeight="1" x14ac:dyDescent="0.25">
      <c r="A356" s="233" t="str">
        <f>IF(E356="visualizzare","X","")</f>
        <v/>
      </c>
      <c r="B356" s="219"/>
      <c r="C356" s="220" t="s">
        <v>1587</v>
      </c>
      <c r="D356" s="223"/>
      <c r="E356" s="236"/>
      <c r="F356" s="8" t="s">
        <v>2072</v>
      </c>
      <c r="G356" s="8" t="s">
        <v>2072</v>
      </c>
      <c r="H356" s="8" t="s">
        <v>2072</v>
      </c>
      <c r="I356" s="1"/>
      <c r="J356" s="551" t="str">
        <f t="shared" si="26"/>
        <v/>
      </c>
    </row>
    <row r="357" spans="1:10" ht="15" hidden="1" customHeight="1" x14ac:dyDescent="0.25">
      <c r="A357" s="67" t="str">
        <f>IF(E357="con difetti","X",
IF(E357="non applic.","na",
IF(E357="prog. ITR","I",
IF(E357="nota","no",
IF(OR(E357="senza difetti",E357="verificare"),"","")))))</f>
        <v/>
      </c>
      <c r="B357" s="61">
        <v>2304.0700000000002</v>
      </c>
      <c r="C357" s="12" t="s">
        <v>1588</v>
      </c>
      <c r="D357" s="14" t="s">
        <v>2073</v>
      </c>
      <c r="E357" s="72" t="s">
        <v>2072</v>
      </c>
      <c r="F357" s="8" t="s">
        <v>2072</v>
      </c>
      <c r="G357" s="8" t="s">
        <v>2072</v>
      </c>
      <c r="H357" s="8" t="s">
        <v>2072</v>
      </c>
      <c r="I357" s="1"/>
      <c r="J357" s="551" t="str">
        <f t="shared" si="26"/>
        <v/>
      </c>
    </row>
    <row r="358" spans="1:10" ht="29.45" hidden="1" customHeight="1" x14ac:dyDescent="0.25">
      <c r="A358" s="233" t="str">
        <f>IF(E358="visualizzare","X","")</f>
        <v/>
      </c>
      <c r="B358" s="219"/>
      <c r="C358" s="220" t="s">
        <v>1589</v>
      </c>
      <c r="D358" s="223"/>
      <c r="E358" s="236"/>
      <c r="F358" s="8" t="s">
        <v>2072</v>
      </c>
      <c r="G358" s="8" t="s">
        <v>2072</v>
      </c>
      <c r="H358" s="8" t="s">
        <v>2072</v>
      </c>
      <c r="I358" s="1"/>
      <c r="J358" s="551" t="str">
        <f t="shared" si="26"/>
        <v/>
      </c>
    </row>
    <row r="359" spans="1:10" ht="29.45" hidden="1" customHeight="1" x14ac:dyDescent="0.25">
      <c r="A359" s="76" t="str">
        <f>IF(E359="con difetti","X",
IF(E359="non applic.","na",
IF(E359="prog. ITR","I",
IF(E359="nota","no",
IF(OR(E359="senza difetti",E359="verificare"),"","")))))</f>
        <v/>
      </c>
      <c r="B359" s="195">
        <v>2304.08</v>
      </c>
      <c r="C359" s="75" t="s">
        <v>1590</v>
      </c>
      <c r="D359" s="74" t="s">
        <v>1</v>
      </c>
      <c r="E359" s="79" t="s">
        <v>2072</v>
      </c>
      <c r="F359" s="8" t="s">
        <v>2072</v>
      </c>
      <c r="G359" s="8" t="s">
        <v>2072</v>
      </c>
      <c r="H359" s="8" t="s">
        <v>2072</v>
      </c>
      <c r="I359" s="1"/>
      <c r="J359" s="551" t="str">
        <f t="shared" si="26"/>
        <v/>
      </c>
    </row>
    <row r="360" spans="1:10" ht="116.45" hidden="1" customHeight="1" x14ac:dyDescent="0.25">
      <c r="A360" s="233" t="str">
        <f>IF(E360="visualizzare","X","")</f>
        <v/>
      </c>
      <c r="B360" s="219"/>
      <c r="C360" s="220" t="s">
        <v>1591</v>
      </c>
      <c r="D360" s="223"/>
      <c r="E360" s="236"/>
      <c r="F360" s="8" t="s">
        <v>2072</v>
      </c>
      <c r="G360" s="8" t="s">
        <v>2072</v>
      </c>
      <c r="H360" s="8" t="s">
        <v>2072</v>
      </c>
      <c r="I360" s="1"/>
      <c r="J360" s="551" t="str">
        <f t="shared" si="26"/>
        <v/>
      </c>
    </row>
    <row r="361" spans="1:10" ht="15" hidden="1" customHeight="1" x14ac:dyDescent="0.25">
      <c r="A361" s="67" t="str">
        <f>IF(E361="con difetti","X",
IF(E361="non applic.","na",
IF(E361="prog. ITR","I",
IF(E361="nota","no",
IF(OR(E361="senza difetti",E361="verificare"),"","")))))</f>
        <v/>
      </c>
      <c r="B361" s="61">
        <v>2304.09</v>
      </c>
      <c r="C361" s="12" t="s">
        <v>1592</v>
      </c>
      <c r="D361" s="14" t="s">
        <v>2073</v>
      </c>
      <c r="E361" s="72" t="s">
        <v>2072</v>
      </c>
      <c r="F361" s="8" t="s">
        <v>2072</v>
      </c>
      <c r="G361" s="8" t="s">
        <v>2072</v>
      </c>
      <c r="H361" s="8" t="s">
        <v>2072</v>
      </c>
      <c r="I361" s="1"/>
      <c r="J361" s="551" t="str">
        <f t="shared" si="26"/>
        <v/>
      </c>
    </row>
    <row r="362" spans="1:10" ht="15" hidden="1" customHeight="1" x14ac:dyDescent="0.25">
      <c r="A362" s="233" t="str">
        <f>IF(E362="visualizzare","X","")</f>
        <v/>
      </c>
      <c r="B362" s="219"/>
      <c r="C362" s="220" t="s">
        <v>1593</v>
      </c>
      <c r="D362" s="223"/>
      <c r="E362" s="236"/>
      <c r="F362" s="8" t="s">
        <v>2072</v>
      </c>
      <c r="G362" s="8" t="s">
        <v>2072</v>
      </c>
      <c r="H362" s="8" t="s">
        <v>2072</v>
      </c>
      <c r="I362" s="1"/>
      <c r="J362" s="551" t="str">
        <f t="shared" si="26"/>
        <v/>
      </c>
    </row>
    <row r="363" spans="1:10" ht="15" hidden="1" customHeight="1" x14ac:dyDescent="0.25">
      <c r="A363" s="67" t="str">
        <f>IF(E363="con difetti","X",
IF(E363="non applic.","na",
IF(E363="prog. ITR","I",
IF(E363="nota","no",
IF(OR(E363="senza difetti",E363="verificare"),"","")))))</f>
        <v/>
      </c>
      <c r="B363" s="61">
        <v>2304.1</v>
      </c>
      <c r="C363" s="12" t="s">
        <v>1594</v>
      </c>
      <c r="D363" s="14" t="s">
        <v>2073</v>
      </c>
      <c r="E363" s="72" t="s">
        <v>2072</v>
      </c>
      <c r="F363" s="8" t="s">
        <v>2072</v>
      </c>
      <c r="G363" s="8" t="s">
        <v>2072</v>
      </c>
      <c r="H363" s="8" t="s">
        <v>2072</v>
      </c>
      <c r="I363" s="1"/>
      <c r="J363" s="551" t="str">
        <f t="shared" si="26"/>
        <v/>
      </c>
    </row>
    <row r="364" spans="1:10" ht="29.45" hidden="1" customHeight="1" x14ac:dyDescent="0.25">
      <c r="A364" s="233" t="str">
        <f>IF(E364="visualizzare","X","")</f>
        <v/>
      </c>
      <c r="B364" s="219"/>
      <c r="C364" s="220" t="s">
        <v>1595</v>
      </c>
      <c r="D364" s="223"/>
      <c r="E364" s="236"/>
      <c r="F364" s="8" t="s">
        <v>2072</v>
      </c>
      <c r="G364" s="8" t="s">
        <v>2072</v>
      </c>
      <c r="H364" s="8" t="s">
        <v>2072</v>
      </c>
      <c r="I364" s="1"/>
      <c r="J364" s="551" t="str">
        <f t="shared" si="26"/>
        <v/>
      </c>
    </row>
    <row r="365" spans="1:10" ht="29.45" hidden="1" customHeight="1" x14ac:dyDescent="0.25">
      <c r="A365" s="67" t="str">
        <f>IF(E365="con difetti","X",
IF(E365="non applic.","na",
IF(E365="prog. ITR","I",
IF(E365="nota","no",
IF(OR(E365="senza difetti",E365="verificare"),"","")))))</f>
        <v/>
      </c>
      <c r="B365" s="61">
        <v>2304.11</v>
      </c>
      <c r="C365" s="12" t="s">
        <v>1596</v>
      </c>
      <c r="D365" s="14" t="s">
        <v>2073</v>
      </c>
      <c r="E365" s="72" t="s">
        <v>2072</v>
      </c>
      <c r="F365" s="8" t="s">
        <v>2072</v>
      </c>
      <c r="G365" s="8" t="s">
        <v>2072</v>
      </c>
      <c r="H365" s="8" t="s">
        <v>2072</v>
      </c>
      <c r="I365" s="1"/>
      <c r="J365" s="551" t="str">
        <f t="shared" si="26"/>
        <v/>
      </c>
    </row>
    <row r="366" spans="1:10" ht="15" hidden="1" customHeight="1" x14ac:dyDescent="0.25">
      <c r="A366" s="233" t="str">
        <f>IF(E366="visualizzare","X","")</f>
        <v/>
      </c>
      <c r="B366" s="219"/>
      <c r="C366" s="220" t="s">
        <v>1597</v>
      </c>
      <c r="D366" s="223"/>
      <c r="E366" s="236"/>
      <c r="F366" s="8" t="s">
        <v>2072</v>
      </c>
      <c r="G366" s="8" t="s">
        <v>2072</v>
      </c>
      <c r="H366" s="8" t="s">
        <v>2072</v>
      </c>
      <c r="I366" s="1"/>
      <c r="J366" s="551" t="str">
        <f t="shared" si="26"/>
        <v/>
      </c>
    </row>
    <row r="367" spans="1:10" ht="29.45" hidden="1" customHeight="1" x14ac:dyDescent="0.25">
      <c r="A367" s="65" t="str">
        <f>IF(E367="con difetti","X",
IF(E367="non applic.","na",
IF(E367="prog. ITR","I",
IF(E367="nota","no",
IF(OR(E367="senza difetti",E367="verificare"),"","")))))</f>
        <v/>
      </c>
      <c r="B367" s="187">
        <v>2304.12</v>
      </c>
      <c r="C367" s="58" t="s">
        <v>1598</v>
      </c>
      <c r="D367" s="13" t="s">
        <v>0</v>
      </c>
      <c r="E367" s="71" t="s">
        <v>2072</v>
      </c>
      <c r="F367" s="8" t="s">
        <v>2072</v>
      </c>
      <c r="G367" s="8" t="s">
        <v>2072</v>
      </c>
      <c r="H367" s="8" t="s">
        <v>2072</v>
      </c>
      <c r="I367" s="1"/>
      <c r="J367" s="551" t="str">
        <f t="shared" si="26"/>
        <v/>
      </c>
    </row>
    <row r="368" spans="1:10" ht="44.1" hidden="1" customHeight="1" x14ac:dyDescent="0.25">
      <c r="A368" s="233" t="str">
        <f>IF(E368="visualizzare","X","")</f>
        <v/>
      </c>
      <c r="B368" s="219"/>
      <c r="C368" s="220" t="s">
        <v>1599</v>
      </c>
      <c r="D368" s="223"/>
      <c r="E368" s="236"/>
      <c r="F368" s="8" t="s">
        <v>2072</v>
      </c>
      <c r="G368" s="8" t="s">
        <v>2072</v>
      </c>
      <c r="H368" s="8" t="s">
        <v>2072</v>
      </c>
      <c r="I368" s="1"/>
      <c r="J368" s="551" t="str">
        <f t="shared" si="26"/>
        <v/>
      </c>
    </row>
    <row r="369" spans="1:10" ht="30.75" hidden="1" thickBot="1" x14ac:dyDescent="0.3">
      <c r="A369" s="65" t="str">
        <f>IF(E369="con difetti","X",
IF(E369="non applic.","na",
IF(E369="prog. ITR","I",
IF(E369="nota","no",
IF(OR(E369="senza difetti",E369="verificare"),"","")))))</f>
        <v/>
      </c>
      <c r="B369" s="187">
        <v>2304.13</v>
      </c>
      <c r="C369" s="58" t="s">
        <v>1600</v>
      </c>
      <c r="D369" s="13" t="s">
        <v>0</v>
      </c>
      <c r="E369" s="71" t="s">
        <v>2072</v>
      </c>
      <c r="F369" s="8" t="s">
        <v>2072</v>
      </c>
      <c r="G369" s="8" t="s">
        <v>2072</v>
      </c>
      <c r="H369" s="8" t="s">
        <v>2072</v>
      </c>
      <c r="I369" s="1"/>
      <c r="J369" s="551" t="str">
        <f t="shared" si="26"/>
        <v/>
      </c>
    </row>
    <row r="370" spans="1:10" ht="29.45" hidden="1" customHeight="1" x14ac:dyDescent="0.25">
      <c r="A370" s="233" t="str">
        <f>IF(E370="visualizzare","X","")</f>
        <v/>
      </c>
      <c r="B370" s="219"/>
      <c r="C370" s="220" t="s">
        <v>1601</v>
      </c>
      <c r="D370" s="223"/>
      <c r="E370" s="236"/>
      <c r="F370" s="8" t="s">
        <v>2072</v>
      </c>
      <c r="G370" s="8" t="s">
        <v>2072</v>
      </c>
      <c r="H370" s="8" t="s">
        <v>2072</v>
      </c>
      <c r="I370" s="1"/>
      <c r="J370" s="551" t="str">
        <f t="shared" si="26"/>
        <v/>
      </c>
    </row>
    <row r="371" spans="1:10" ht="15" hidden="1" customHeight="1" x14ac:dyDescent="0.25">
      <c r="A371" s="65" t="str">
        <f>IF(E371="con difetti","X",
IF(E371="non applic.","na",
IF(E371="prog. ITR","I",
IF(E371="nota","no",
IF(OR(E371="senza difetti",E371="verificare"),"","")))))</f>
        <v/>
      </c>
      <c r="B371" s="187">
        <v>2304.14</v>
      </c>
      <c r="C371" s="58" t="s">
        <v>1602</v>
      </c>
      <c r="D371" s="13" t="s">
        <v>0</v>
      </c>
      <c r="E371" s="71" t="s">
        <v>2072</v>
      </c>
      <c r="F371" s="8" t="s">
        <v>2072</v>
      </c>
      <c r="G371" s="8" t="s">
        <v>2072</v>
      </c>
      <c r="H371" s="8" t="s">
        <v>2072</v>
      </c>
      <c r="I371" s="1"/>
      <c r="J371" s="551" t="str">
        <f t="shared" si="26"/>
        <v/>
      </c>
    </row>
    <row r="372" spans="1:10" ht="44.1" hidden="1" customHeight="1" x14ac:dyDescent="0.25">
      <c r="A372" s="233" t="str">
        <f>IF(E372="visualizzare","X","")</f>
        <v/>
      </c>
      <c r="B372" s="219"/>
      <c r="C372" s="220" t="s">
        <v>1603</v>
      </c>
      <c r="D372" s="223"/>
      <c r="E372" s="236"/>
      <c r="F372" s="8" t="s">
        <v>2072</v>
      </c>
      <c r="G372" s="8" t="s">
        <v>2072</v>
      </c>
      <c r="H372" s="8" t="s">
        <v>2072</v>
      </c>
      <c r="I372" s="1"/>
      <c r="J372" s="551" t="str">
        <f t="shared" si="26"/>
        <v/>
      </c>
    </row>
    <row r="373" spans="1:10" ht="15" hidden="1" customHeight="1" x14ac:dyDescent="0.25">
      <c r="A373" s="65" t="str">
        <f>IF(E373="con difetti","X",
IF(E373="non applic.","na",
IF(E373="prog. ITR","I",
IF(E373="nota","no",
IF(OR(E373="senza difetti",E373="verificare"),"","")))))</f>
        <v/>
      </c>
      <c r="B373" s="187">
        <v>2304.15</v>
      </c>
      <c r="C373" s="58" t="s">
        <v>1604</v>
      </c>
      <c r="D373" s="13" t="s">
        <v>0</v>
      </c>
      <c r="E373" s="71" t="s">
        <v>2072</v>
      </c>
      <c r="F373" s="8" t="s">
        <v>2072</v>
      </c>
      <c r="G373" s="8" t="s">
        <v>2072</v>
      </c>
      <c r="H373" s="8" t="s">
        <v>2072</v>
      </c>
      <c r="I373" s="1"/>
      <c r="J373" s="551" t="str">
        <f t="shared" si="26"/>
        <v/>
      </c>
    </row>
    <row r="374" spans="1:10" ht="44.1" hidden="1" customHeight="1" x14ac:dyDescent="0.25">
      <c r="A374" s="233" t="str">
        <f>IF(E374="visualizzare","X","")</f>
        <v/>
      </c>
      <c r="B374" s="219"/>
      <c r="C374" s="220" t="s">
        <v>1605</v>
      </c>
      <c r="D374" s="223"/>
      <c r="E374" s="236"/>
      <c r="F374" s="8" t="s">
        <v>2072</v>
      </c>
      <c r="G374" s="8" t="s">
        <v>2072</v>
      </c>
      <c r="H374" s="8" t="s">
        <v>2072</v>
      </c>
      <c r="I374" s="1"/>
      <c r="J374" s="551" t="str">
        <f t="shared" si="26"/>
        <v/>
      </c>
    </row>
    <row r="375" spans="1:10" ht="15" hidden="1" customHeight="1" x14ac:dyDescent="0.25">
      <c r="A375" s="65" t="str">
        <f>IF(E375="con difetti","X",
IF(E375="non applic.","na",
IF(E375="prog. ITR","I",
IF(E375="nota","no",
IF(OR(E375="senza difetti",E375="verificare"),"","")))))</f>
        <v/>
      </c>
      <c r="B375" s="187">
        <v>2304.16</v>
      </c>
      <c r="C375" s="58" t="s">
        <v>1606</v>
      </c>
      <c r="D375" s="13" t="s">
        <v>0</v>
      </c>
      <c r="E375" s="71" t="s">
        <v>2072</v>
      </c>
      <c r="F375" s="8" t="s">
        <v>2072</v>
      </c>
      <c r="G375" s="8" t="s">
        <v>2072</v>
      </c>
      <c r="H375" s="8" t="s">
        <v>2072</v>
      </c>
      <c r="I375" s="1"/>
      <c r="J375" s="551" t="str">
        <f t="shared" si="26"/>
        <v/>
      </c>
    </row>
    <row r="376" spans="1:10" ht="44.1" hidden="1" customHeight="1" x14ac:dyDescent="0.25">
      <c r="A376" s="233" t="str">
        <f>IF(E376="visualizzare","X","")</f>
        <v/>
      </c>
      <c r="B376" s="219"/>
      <c r="C376" s="220" t="s">
        <v>1607</v>
      </c>
      <c r="D376" s="223"/>
      <c r="E376" s="236"/>
      <c r="F376" s="8" t="s">
        <v>2072</v>
      </c>
      <c r="G376" s="8" t="s">
        <v>2072</v>
      </c>
      <c r="H376" s="8" t="s">
        <v>2072</v>
      </c>
      <c r="I376" s="1"/>
      <c r="J376" s="551" t="str">
        <f t="shared" si="26"/>
        <v/>
      </c>
    </row>
    <row r="377" spans="1:10" ht="15" hidden="1" customHeight="1" x14ac:dyDescent="0.25">
      <c r="A377" s="67" t="str">
        <f>IF(E377="con difetti","X",
IF(E377="non applic.","na",
IF(E377="prog. ITR","I",
IF(E377="nota","no",
IF(OR(E377="senza difetti",E377="verificare"),"","")))))</f>
        <v/>
      </c>
      <c r="B377" s="61">
        <v>2304.17</v>
      </c>
      <c r="C377" s="12" t="s">
        <v>1608</v>
      </c>
      <c r="D377" s="14" t="s">
        <v>2073</v>
      </c>
      <c r="E377" s="72" t="s">
        <v>2072</v>
      </c>
      <c r="F377" s="8" t="s">
        <v>2072</v>
      </c>
      <c r="G377" s="8" t="s">
        <v>2072</v>
      </c>
      <c r="H377" s="8" t="s">
        <v>2072</v>
      </c>
      <c r="I377" s="1"/>
      <c r="J377" s="551" t="str">
        <f t="shared" si="26"/>
        <v/>
      </c>
    </row>
    <row r="378" spans="1:10" ht="44.1" hidden="1" customHeight="1" x14ac:dyDescent="0.25">
      <c r="A378" s="233" t="str">
        <f>IF(E378="visualizzare","X","")</f>
        <v/>
      </c>
      <c r="B378" s="219"/>
      <c r="C378" s="220" t="s">
        <v>1609</v>
      </c>
      <c r="D378" s="223"/>
      <c r="E378" s="236"/>
      <c r="F378" s="8" t="s">
        <v>2072</v>
      </c>
      <c r="G378" s="8" t="s">
        <v>2072</v>
      </c>
      <c r="H378" s="8" t="s">
        <v>2072</v>
      </c>
      <c r="I378" s="1"/>
      <c r="J378" s="551" t="str">
        <f t="shared" si="26"/>
        <v/>
      </c>
    </row>
    <row r="379" spans="1:10" ht="15" hidden="1" customHeight="1" x14ac:dyDescent="0.25">
      <c r="A379" s="67" t="str">
        <f>IF(E379="con difetti","X",
IF(E379="non applic.","na",
IF(E379="prog. ITR","I",
IF(E379="nota","no",
IF(OR(E379="senza difetti",E379="verificare"),"","")))))</f>
        <v/>
      </c>
      <c r="B379" s="61">
        <v>2304.1799999999998</v>
      </c>
      <c r="C379" s="12" t="s">
        <v>1610</v>
      </c>
      <c r="D379" s="14" t="s">
        <v>2073</v>
      </c>
      <c r="E379" s="72" t="s">
        <v>2072</v>
      </c>
      <c r="F379" s="8" t="s">
        <v>2072</v>
      </c>
      <c r="G379" s="8" t="s">
        <v>2072</v>
      </c>
      <c r="H379" s="8" t="s">
        <v>2072</v>
      </c>
      <c r="I379" s="1"/>
      <c r="J379" s="551" t="str">
        <f t="shared" si="26"/>
        <v/>
      </c>
    </row>
    <row r="380" spans="1:10" ht="15" hidden="1" customHeight="1" x14ac:dyDescent="0.25">
      <c r="A380" s="233" t="str">
        <f>IF(E380="visualizzare","X","")</f>
        <v/>
      </c>
      <c r="B380" s="219"/>
      <c r="C380" s="220" t="s">
        <v>1611</v>
      </c>
      <c r="D380" s="223"/>
      <c r="E380" s="236"/>
      <c r="F380" s="8" t="s">
        <v>2072</v>
      </c>
      <c r="G380" s="8" t="s">
        <v>2072</v>
      </c>
      <c r="H380" s="8" t="s">
        <v>2072</v>
      </c>
      <c r="I380" s="1"/>
      <c r="J380" s="551" t="str">
        <f t="shared" si="26"/>
        <v/>
      </c>
    </row>
    <row r="381" spans="1:10" ht="15" hidden="1" customHeight="1" x14ac:dyDescent="0.25">
      <c r="A381" s="69" t="str">
        <f>IF(E381="con difetti","X",
IF(E381="non applic.","na",
IF(E381="prog. ITR","I",
IF(E381="nota","no",
IF(OR(E381="senza difetti",E381="verificare"),"","")))))</f>
        <v/>
      </c>
      <c r="B381" s="194">
        <v>2304.19</v>
      </c>
      <c r="C381" s="60" t="s">
        <v>1612</v>
      </c>
      <c r="D381" s="15" t="s">
        <v>2074</v>
      </c>
      <c r="E381" s="155" t="s">
        <v>2072</v>
      </c>
      <c r="F381" s="8" t="s">
        <v>2072</v>
      </c>
      <c r="G381" s="8" t="s">
        <v>2072</v>
      </c>
      <c r="H381" s="8" t="s">
        <v>2072</v>
      </c>
      <c r="I381" s="1"/>
      <c r="J381" s="551" t="str">
        <f t="shared" si="26"/>
        <v/>
      </c>
    </row>
    <row r="382" spans="1:10" ht="15" hidden="1" customHeight="1" x14ac:dyDescent="0.25">
      <c r="A382" s="233" t="str">
        <f>IF(E382="visualizzare","X","")</f>
        <v/>
      </c>
      <c r="B382" s="219"/>
      <c r="C382" s="220" t="s">
        <v>1613</v>
      </c>
      <c r="D382" s="223"/>
      <c r="E382" s="236"/>
      <c r="F382" s="8" t="s">
        <v>2072</v>
      </c>
      <c r="G382" s="8" t="s">
        <v>2072</v>
      </c>
      <c r="H382" s="8" t="s">
        <v>2072</v>
      </c>
      <c r="I382" s="1"/>
      <c r="J382" s="551" t="str">
        <f t="shared" si="26"/>
        <v/>
      </c>
    </row>
    <row r="383" spans="1:10" ht="44.1" hidden="1" customHeight="1" thickBot="1" x14ac:dyDescent="0.3">
      <c r="A383" s="233" t="str">
        <f>IF(E383="visualizzare","X","")</f>
        <v/>
      </c>
      <c r="B383" s="222"/>
      <c r="C383" s="224" t="s">
        <v>1614</v>
      </c>
      <c r="D383" s="225"/>
      <c r="E383" s="236"/>
      <c r="F383" s="8" t="s">
        <v>2072</v>
      </c>
      <c r="G383" s="8" t="s">
        <v>2072</v>
      </c>
      <c r="H383" s="8" t="s">
        <v>2072</v>
      </c>
      <c r="I383" s="1"/>
      <c r="J383" s="551" t="str">
        <f t="shared" si="26"/>
        <v/>
      </c>
    </row>
    <row r="384" spans="1:10" ht="15.75" thickBot="1" x14ac:dyDescent="0.3">
      <c r="A384" s="154" t="str">
        <f>IF(OR(A385="X",A392="X",A399="X",J384="non applic."),"X","")</f>
        <v/>
      </c>
      <c r="B384" s="202">
        <v>2400</v>
      </c>
      <c r="C384" s="143" t="s">
        <v>1615</v>
      </c>
      <c r="D384" s="147"/>
      <c r="E384" s="204"/>
      <c r="F384" s="8" t="s">
        <v>2072</v>
      </c>
      <c r="G384" s="8" t="s">
        <v>2072</v>
      </c>
      <c r="H384" s="8" t="s">
        <v>2072</v>
      </c>
      <c r="I384" s="8" t="s">
        <v>2072</v>
      </c>
      <c r="J384" s="551" t="str">
        <f>IF(OR($E$148="non applic.",$E$384="non applic.")=TRUE,"entfällt","")</f>
        <v/>
      </c>
    </row>
    <row r="385" spans="1:10" ht="15.75" thickBot="1" x14ac:dyDescent="0.3">
      <c r="A385" s="73" t="str">
        <f>IF(OR(COUNTIF(A386:A391,"X")&gt;0,J385="non applic."),"X","")</f>
        <v/>
      </c>
      <c r="B385" s="203">
        <v>2401</v>
      </c>
      <c r="C385" s="144" t="s">
        <v>1616</v>
      </c>
      <c r="D385" s="145"/>
      <c r="E385" s="205"/>
      <c r="F385" s="8" t="s">
        <v>2072</v>
      </c>
      <c r="G385" s="8" t="s">
        <v>2072</v>
      </c>
      <c r="H385" s="8" t="s">
        <v>2072</v>
      </c>
      <c r="I385" s="8" t="s">
        <v>2072</v>
      </c>
      <c r="J385" s="551" t="str">
        <f t="shared" ref="J385:J391" si="28">IF(OR($E$148="non applic.",$E$384="non applic.",$E$385="non applic.")=TRUE,"entfällt","")</f>
        <v/>
      </c>
    </row>
    <row r="386" spans="1:10" ht="29.45" hidden="1" customHeight="1" x14ac:dyDescent="0.25">
      <c r="A386" s="65" t="str">
        <f>IF(E386="con difetti","X",
IF(E386="non applic.","na",
IF(E386="prog. ITR","I",
IF(E386="nota","no",
IF(OR(E386="senza difetti",E386="verificare"),"","")))))</f>
        <v/>
      </c>
      <c r="B386" s="186">
        <v>2401.0100000000002</v>
      </c>
      <c r="C386" s="66" t="s">
        <v>1617</v>
      </c>
      <c r="D386" s="21" t="s">
        <v>0</v>
      </c>
      <c r="E386" s="71" t="s">
        <v>2072</v>
      </c>
      <c r="F386" s="8" t="s">
        <v>2072</v>
      </c>
      <c r="G386" s="8" t="s">
        <v>2072</v>
      </c>
      <c r="H386" s="8" t="s">
        <v>2072</v>
      </c>
      <c r="I386" s="1"/>
      <c r="J386" s="551" t="str">
        <f t="shared" si="28"/>
        <v/>
      </c>
    </row>
    <row r="387" spans="1:10" ht="44.1" hidden="1" customHeight="1" x14ac:dyDescent="0.25">
      <c r="A387" s="233" t="str">
        <f>IF(E387="visualizzare","X","")</f>
        <v/>
      </c>
      <c r="B387" s="219"/>
      <c r="C387" s="220" t="s">
        <v>1618</v>
      </c>
      <c r="D387" s="223"/>
      <c r="E387" s="236"/>
      <c r="F387" s="8" t="s">
        <v>2072</v>
      </c>
      <c r="G387" s="8" t="s">
        <v>2072</v>
      </c>
      <c r="H387" s="8" t="s">
        <v>2072</v>
      </c>
      <c r="I387" s="1"/>
      <c r="J387" s="551" t="str">
        <f t="shared" si="28"/>
        <v/>
      </c>
    </row>
    <row r="388" spans="1:10" ht="44.1" customHeight="1" x14ac:dyDescent="0.25">
      <c r="A388" s="65" t="str">
        <f>IF(E388="con difetti","X",
IF(E388="non applic.","na",
IF(E388="prog. ITR","I",
IF(E388="nota","no",
IF(OR(E388="senza difetti",E388="verificare"),"","")))))</f>
        <v/>
      </c>
      <c r="B388" s="187">
        <v>2401.02</v>
      </c>
      <c r="C388" s="58" t="s">
        <v>1619</v>
      </c>
      <c r="D388" s="13" t="s">
        <v>0</v>
      </c>
      <c r="E388" s="71" t="s">
        <v>2072</v>
      </c>
      <c r="F388" s="8" t="s">
        <v>2072</v>
      </c>
      <c r="G388" s="8" t="s">
        <v>2072</v>
      </c>
      <c r="H388" s="1"/>
      <c r="I388" s="8" t="s">
        <v>2072</v>
      </c>
      <c r="J388" s="551" t="str">
        <f t="shared" si="28"/>
        <v/>
      </c>
    </row>
    <row r="389" spans="1:10" ht="60.75" thickBot="1" x14ac:dyDescent="0.3">
      <c r="A389" s="233" t="str">
        <f>IF(E389="visualizzare","X","")</f>
        <v/>
      </c>
      <c r="B389" s="219"/>
      <c r="C389" s="220" t="s">
        <v>1620</v>
      </c>
      <c r="D389" s="223"/>
      <c r="E389" s="236"/>
      <c r="F389" s="8" t="s">
        <v>2072</v>
      </c>
      <c r="G389" s="8" t="s">
        <v>2072</v>
      </c>
      <c r="H389" s="1"/>
      <c r="I389" s="8" t="s">
        <v>2072</v>
      </c>
      <c r="J389" s="551" t="str">
        <f t="shared" si="28"/>
        <v/>
      </c>
    </row>
    <row r="390" spans="1:10" ht="30.75" hidden="1" thickBot="1" x14ac:dyDescent="0.3">
      <c r="A390" s="65" t="str">
        <f>IF(E390="con difetti","X",
IF(E390="non applic.","na",
IF(E390="prog. ITR","I",
IF(E390="nota","no",
IF(OR(E390="senza difetti",E390="verificare"),"","")))))</f>
        <v/>
      </c>
      <c r="B390" s="187">
        <v>2401.0300000000002</v>
      </c>
      <c r="C390" s="58" t="s">
        <v>1621</v>
      </c>
      <c r="D390" s="13" t="s">
        <v>0</v>
      </c>
      <c r="E390" s="71" t="s">
        <v>2072</v>
      </c>
      <c r="F390" s="324" t="s">
        <v>2072</v>
      </c>
      <c r="G390" s="1"/>
      <c r="H390" s="8" t="s">
        <v>2072</v>
      </c>
      <c r="I390" s="1"/>
      <c r="J390" s="551" t="str">
        <f t="shared" si="28"/>
        <v/>
      </c>
    </row>
    <row r="391" spans="1:10" ht="15.75" hidden="1" thickBot="1" x14ac:dyDescent="0.3">
      <c r="A391" s="233" t="str">
        <f>IF(E391="visualizzare","X","")</f>
        <v/>
      </c>
      <c r="B391" s="222"/>
      <c r="C391" s="224" t="s">
        <v>1622</v>
      </c>
      <c r="D391" s="225"/>
      <c r="E391" s="530"/>
      <c r="F391" s="324" t="s">
        <v>2072</v>
      </c>
      <c r="G391" s="1"/>
      <c r="H391" s="8" t="s">
        <v>2072</v>
      </c>
      <c r="I391" s="1"/>
      <c r="J391" s="551" t="str">
        <f t="shared" si="28"/>
        <v/>
      </c>
    </row>
    <row r="392" spans="1:10" ht="15.75" thickBot="1" x14ac:dyDescent="0.3">
      <c r="A392" s="73" t="str">
        <f>IF(OR(COUNTIF(A393:A398,"X")&gt;0,J392="non applic."),"X","")</f>
        <v/>
      </c>
      <c r="B392" s="203">
        <v>2402</v>
      </c>
      <c r="C392" s="144" t="s">
        <v>1623</v>
      </c>
      <c r="D392" s="145"/>
      <c r="E392" s="205"/>
      <c r="F392" s="8" t="s">
        <v>2072</v>
      </c>
      <c r="G392" s="8" t="s">
        <v>2072</v>
      </c>
      <c r="H392" s="8" t="s">
        <v>2072</v>
      </c>
      <c r="I392" s="8" t="s">
        <v>2072</v>
      </c>
      <c r="J392" s="551" t="str">
        <f t="shared" ref="J392:J398" si="29">IF(OR($E$148="non applic.",$E$384="non applic.",$E$392="non applic.")=TRUE,"entfällt","")</f>
        <v/>
      </c>
    </row>
    <row r="393" spans="1:10" ht="29.45" customHeight="1" x14ac:dyDescent="0.25">
      <c r="A393" s="65" t="str">
        <f>IF(E393="con difetti","X",
IF(E393="non applic.","na",
IF(E393="prog. ITR","I",
IF(E393="nota","no",
IF(OR(E393="senza difetti",E393="verificare"),"","")))))</f>
        <v/>
      </c>
      <c r="B393" s="186">
        <v>2402.0100000000002</v>
      </c>
      <c r="C393" s="66" t="s">
        <v>2484</v>
      </c>
      <c r="D393" s="21" t="s">
        <v>0</v>
      </c>
      <c r="E393" s="71" t="s">
        <v>2072</v>
      </c>
      <c r="F393" s="8" t="s">
        <v>2072</v>
      </c>
      <c r="G393" s="8" t="s">
        <v>2072</v>
      </c>
      <c r="H393" s="8" t="s">
        <v>2072</v>
      </c>
      <c r="I393" s="8" t="s">
        <v>2072</v>
      </c>
      <c r="J393" s="551" t="str">
        <f t="shared" si="29"/>
        <v/>
      </c>
    </row>
    <row r="394" spans="1:10" ht="15" customHeight="1" x14ac:dyDescent="0.25">
      <c r="A394" s="233" t="str">
        <f>IF(E394="visualizzare","X","")</f>
        <v/>
      </c>
      <c r="B394" s="219"/>
      <c r="C394" s="220" t="s">
        <v>1624</v>
      </c>
      <c r="D394" s="223"/>
      <c r="E394" s="236"/>
      <c r="F394" s="8" t="s">
        <v>2072</v>
      </c>
      <c r="G394" s="8" t="s">
        <v>2072</v>
      </c>
      <c r="H394" s="8" t="s">
        <v>2072</v>
      </c>
      <c r="I394" s="8" t="s">
        <v>2072</v>
      </c>
      <c r="J394" s="551" t="str">
        <f t="shared" si="29"/>
        <v/>
      </c>
    </row>
    <row r="395" spans="1:10" ht="45.75" customHeight="1" x14ac:dyDescent="0.25">
      <c r="A395" s="65" t="str">
        <f>IF(E395="con difetti","X",
IF(E395="non applic.","na",
IF(E395="prog. ITR","I",
IF(E395="nota","no",
IF(OR(E395="senza difetti",E395="verificare"),"","")))))</f>
        <v/>
      </c>
      <c r="B395" s="187">
        <v>2402.02</v>
      </c>
      <c r="C395" s="58" t="s">
        <v>2485</v>
      </c>
      <c r="D395" s="13" t="s">
        <v>0</v>
      </c>
      <c r="E395" s="71" t="s">
        <v>2072</v>
      </c>
      <c r="F395" s="8" t="s">
        <v>2072</v>
      </c>
      <c r="G395" s="8" t="s">
        <v>2072</v>
      </c>
      <c r="H395" s="8" t="s">
        <v>2072</v>
      </c>
      <c r="I395" s="8" t="s">
        <v>2072</v>
      </c>
      <c r="J395" s="551" t="str">
        <f t="shared" si="29"/>
        <v/>
      </c>
    </row>
    <row r="396" spans="1:10" ht="44.1" customHeight="1" x14ac:dyDescent="0.25">
      <c r="A396" s="233" t="str">
        <f>IF(E396="visualizzare","X","")</f>
        <v/>
      </c>
      <c r="B396" s="219"/>
      <c r="C396" s="220" t="s">
        <v>1625</v>
      </c>
      <c r="D396" s="223"/>
      <c r="E396" s="236"/>
      <c r="F396" s="8" t="s">
        <v>2072</v>
      </c>
      <c r="G396" s="8" t="s">
        <v>2072</v>
      </c>
      <c r="H396" s="8" t="s">
        <v>2072</v>
      </c>
      <c r="I396" s="8" t="s">
        <v>2072</v>
      </c>
      <c r="J396" s="551" t="str">
        <f t="shared" si="29"/>
        <v/>
      </c>
    </row>
    <row r="397" spans="1:10" ht="29.45" customHeight="1" x14ac:dyDescent="0.25">
      <c r="A397" s="65" t="str">
        <f>IF(E397="con difetti","X",
IF(E397="non applic.","na",
IF(E397="prog. ITR","I",
IF(E397="nota","no",
IF(OR(E397="senza difetti",E397="verificare"),"","")))))</f>
        <v/>
      </c>
      <c r="B397" s="187">
        <v>2402.0300000000002</v>
      </c>
      <c r="C397" s="58" t="s">
        <v>1626</v>
      </c>
      <c r="D397" s="13" t="s">
        <v>0</v>
      </c>
      <c r="E397" s="71" t="s">
        <v>2072</v>
      </c>
      <c r="F397" s="8" t="s">
        <v>2072</v>
      </c>
      <c r="G397" s="8" t="s">
        <v>2072</v>
      </c>
      <c r="H397" s="8" t="s">
        <v>2072</v>
      </c>
      <c r="I397" s="8" t="s">
        <v>2072</v>
      </c>
      <c r="J397" s="551" t="str">
        <f t="shared" si="29"/>
        <v/>
      </c>
    </row>
    <row r="398" spans="1:10" ht="15" customHeight="1" thickBot="1" x14ac:dyDescent="0.3">
      <c r="A398" s="233" t="str">
        <f>IF(E398="visualizzare","X","")</f>
        <v/>
      </c>
      <c r="B398" s="222"/>
      <c r="C398" s="224" t="s">
        <v>1627</v>
      </c>
      <c r="D398" s="225"/>
      <c r="E398" s="236"/>
      <c r="F398" s="8" t="s">
        <v>2072</v>
      </c>
      <c r="G398" s="8" t="s">
        <v>2072</v>
      </c>
      <c r="H398" s="8" t="s">
        <v>2072</v>
      </c>
      <c r="I398" s="8" t="s">
        <v>2072</v>
      </c>
      <c r="J398" s="551" t="str">
        <f t="shared" si="29"/>
        <v/>
      </c>
    </row>
    <row r="399" spans="1:10" ht="15.75" thickBot="1" x14ac:dyDescent="0.3">
      <c r="A399" s="73" t="str">
        <f>IF(OR(COUNTIF(A400:A403,"X")&gt;0,J399="non applic."),"X","")</f>
        <v/>
      </c>
      <c r="B399" s="203">
        <v>2403</v>
      </c>
      <c r="C399" s="144" t="s">
        <v>1628</v>
      </c>
      <c r="D399" s="145"/>
      <c r="E399" s="205"/>
      <c r="F399" s="8" t="s">
        <v>2072</v>
      </c>
      <c r="G399" s="8" t="s">
        <v>2072</v>
      </c>
      <c r="H399" s="8" t="s">
        <v>2072</v>
      </c>
      <c r="I399" s="8" t="s">
        <v>2072</v>
      </c>
      <c r="J399" s="551" t="str">
        <f>IF(OR($E$148="non applic.",$E$384="non applic.",$E$399="non applic.")=TRUE,"entfällt","")</f>
        <v/>
      </c>
    </row>
    <row r="400" spans="1:10" ht="41.45" customHeight="1" x14ac:dyDescent="0.25">
      <c r="A400" s="67" t="str">
        <f>IF(E400="con difetti","X",
IF(E400="non applic.","na",
IF(E400="prog. ITR","I",
IF(E400="nota","no",
IF(OR(E400="senza difetti",E400="verificare"),"","")))))</f>
        <v/>
      </c>
      <c r="B400" s="189">
        <v>2403.0100000000002</v>
      </c>
      <c r="C400" s="68" t="s">
        <v>1629</v>
      </c>
      <c r="D400" s="19" t="s">
        <v>2073</v>
      </c>
      <c r="E400" s="72" t="s">
        <v>2072</v>
      </c>
      <c r="F400" s="8" t="s">
        <v>2072</v>
      </c>
      <c r="G400" s="8" t="s">
        <v>2072</v>
      </c>
      <c r="H400" s="8" t="s">
        <v>2072</v>
      </c>
      <c r="I400" s="8" t="s">
        <v>2072</v>
      </c>
      <c r="J400" s="551" t="str">
        <f>IF(OR($E$148="non applic.",$E$384="non applic.",$E$399="non applic.")=TRUE,"entfällt","")</f>
        <v/>
      </c>
    </row>
    <row r="401" spans="1:10" ht="29.45" customHeight="1" thickBot="1" x14ac:dyDescent="0.3">
      <c r="A401" s="233" t="str">
        <f>IF(E401="visualizzare","X","")</f>
        <v/>
      </c>
      <c r="B401" s="219"/>
      <c r="C401" s="220" t="s">
        <v>1630</v>
      </c>
      <c r="D401" s="223"/>
      <c r="E401" s="236"/>
      <c r="F401" s="8" t="s">
        <v>2072</v>
      </c>
      <c r="G401" s="8" t="s">
        <v>2072</v>
      </c>
      <c r="H401" s="8" t="s">
        <v>2072</v>
      </c>
      <c r="I401" s="8" t="s">
        <v>2072</v>
      </c>
      <c r="J401" s="551" t="str">
        <f>IF(OR($E$148="non applic.",$E$384="non applic.",$E$399="non applic.")=TRUE,"entfällt","")</f>
        <v/>
      </c>
    </row>
    <row r="402" spans="1:10" ht="44.1" hidden="1" customHeight="1" x14ac:dyDescent="0.25">
      <c r="A402" s="67" t="str">
        <f>IF(E402="con difetti","X",
IF(E402="non applic.","na",
IF(E402="prog. ITR","I",
IF(E402="nota","no",
IF(OR(E402="senza difetti",E402="verificare"),"","")))))</f>
        <v/>
      </c>
      <c r="B402" s="61">
        <v>2403.02</v>
      </c>
      <c r="C402" s="12" t="s">
        <v>1631</v>
      </c>
      <c r="D402" s="14" t="s">
        <v>2073</v>
      </c>
      <c r="E402" s="72" t="s">
        <v>2072</v>
      </c>
      <c r="F402" s="8" t="s">
        <v>2072</v>
      </c>
      <c r="G402" s="8" t="s">
        <v>2072</v>
      </c>
      <c r="H402" s="8" t="s">
        <v>2072</v>
      </c>
      <c r="I402" s="1"/>
      <c r="J402" s="551" t="str">
        <f>IF(OR($E$148="non applic.",$E$384="non applic.",$E$399="non applic.")=TRUE,"entfällt","")</f>
        <v/>
      </c>
    </row>
    <row r="403" spans="1:10" ht="29.45" hidden="1" customHeight="1" thickBot="1" x14ac:dyDescent="0.3">
      <c r="A403" s="233" t="str">
        <f>IF(E403="visualizzare","X","")</f>
        <v/>
      </c>
      <c r="B403" s="222"/>
      <c r="C403" s="224" t="s">
        <v>1630</v>
      </c>
      <c r="D403" s="225"/>
      <c r="E403" s="236"/>
      <c r="F403" s="8" t="s">
        <v>2072</v>
      </c>
      <c r="G403" s="8" t="s">
        <v>2072</v>
      </c>
      <c r="H403" s="8" t="s">
        <v>2072</v>
      </c>
      <c r="I403" s="1"/>
      <c r="J403" s="551" t="str">
        <f>IF(OR($E$148="non applic.",$E$384="non applic.",$E$399="non applic.")=TRUE,"entfällt","")</f>
        <v/>
      </c>
    </row>
    <row r="404" spans="1:10" ht="15.75" hidden="1" thickBot="1" x14ac:dyDescent="0.3">
      <c r="A404" s="154" t="str">
        <f>IF(OR(A405="X",A412="X",A427="X",J404="non applic."),"X","")</f>
        <v/>
      </c>
      <c r="B404" s="202">
        <v>2500</v>
      </c>
      <c r="C404" s="143" t="s">
        <v>1632</v>
      </c>
      <c r="D404" s="147"/>
      <c r="E404" s="204"/>
      <c r="F404" s="8" t="s">
        <v>2072</v>
      </c>
      <c r="G404" s="8" t="s">
        <v>2072</v>
      </c>
      <c r="H404" s="1"/>
      <c r="I404" s="1"/>
      <c r="J404" s="551" t="str">
        <f>IF(OR($E$148="non applic.",$E$404="non applic.")=TRUE,"entfällt","")</f>
        <v/>
      </c>
    </row>
    <row r="405" spans="1:10" ht="15.75" hidden="1" thickBot="1" x14ac:dyDescent="0.3">
      <c r="A405" s="73" t="str">
        <f>IF(OR(COUNTIF(A406:A411,"X")&gt;0,J405="non applic."),"X","")</f>
        <v/>
      </c>
      <c r="B405" s="203">
        <v>2501</v>
      </c>
      <c r="C405" s="144" t="s">
        <v>1633</v>
      </c>
      <c r="D405" s="145"/>
      <c r="E405" s="205"/>
      <c r="F405" s="8" t="s">
        <v>2072</v>
      </c>
      <c r="G405" s="8" t="s">
        <v>2072</v>
      </c>
      <c r="H405" s="1"/>
      <c r="I405" s="1"/>
      <c r="J405" s="551" t="str">
        <f t="shared" ref="J405:J411" si="30">IF(OR($E$148="non applic.",$E$404="non applic.",$E$405="non applic.")=TRUE,"entfällt","")</f>
        <v/>
      </c>
    </row>
    <row r="406" spans="1:10" ht="29.45" hidden="1" customHeight="1" x14ac:dyDescent="0.25">
      <c r="A406" s="76" t="str">
        <f>IF(E406="con difetti","X",
IF(E406="non applic.","na",
IF(E406="prog. ITR","I",
IF(E406="nota","no",
IF(OR(E406="senza difetti",E406="verificare"),"","")))))</f>
        <v/>
      </c>
      <c r="B406" s="196">
        <v>2501.0100000000002</v>
      </c>
      <c r="C406" s="77" t="s">
        <v>1634</v>
      </c>
      <c r="D406" s="78" t="s">
        <v>1</v>
      </c>
      <c r="E406" s="79" t="s">
        <v>2072</v>
      </c>
      <c r="F406" s="8" t="s">
        <v>2072</v>
      </c>
      <c r="G406" s="8" t="s">
        <v>2072</v>
      </c>
      <c r="H406" s="1"/>
      <c r="I406" s="1"/>
      <c r="J406" s="551" t="str">
        <f t="shared" si="30"/>
        <v/>
      </c>
    </row>
    <row r="407" spans="1:10" ht="44.1" hidden="1" customHeight="1" x14ac:dyDescent="0.25">
      <c r="A407" s="233" t="str">
        <f>IF(E407="visualizzare","X","")</f>
        <v/>
      </c>
      <c r="B407" s="219"/>
      <c r="C407" s="220" t="s">
        <v>1635</v>
      </c>
      <c r="D407" s="223"/>
      <c r="E407" s="236"/>
      <c r="F407" s="8" t="s">
        <v>2072</v>
      </c>
      <c r="G407" s="8" t="s">
        <v>2072</v>
      </c>
      <c r="H407" s="1"/>
      <c r="I407" s="1"/>
      <c r="J407" s="551" t="str">
        <f t="shared" si="30"/>
        <v/>
      </c>
    </row>
    <row r="408" spans="1:10" ht="29.45" hidden="1" customHeight="1" x14ac:dyDescent="0.25">
      <c r="A408" s="76" t="str">
        <f>IF(E408="con difetti","X",
IF(E408="non applic.","na",
IF(E408="prog. ITR","I",
IF(E408="nota","no",
IF(OR(E408="senza difetti",E408="verificare"),"","")))))</f>
        <v/>
      </c>
      <c r="B408" s="195">
        <v>2501.02</v>
      </c>
      <c r="C408" s="75" t="s">
        <v>1636</v>
      </c>
      <c r="D408" s="74" t="s">
        <v>1</v>
      </c>
      <c r="E408" s="79" t="s">
        <v>2072</v>
      </c>
      <c r="F408" s="8" t="s">
        <v>2072</v>
      </c>
      <c r="G408" s="8" t="s">
        <v>2072</v>
      </c>
      <c r="H408" s="1"/>
      <c r="I408" s="1"/>
      <c r="J408" s="551" t="str">
        <f t="shared" si="30"/>
        <v/>
      </c>
    </row>
    <row r="409" spans="1:10" ht="102" hidden="1" customHeight="1" x14ac:dyDescent="0.25">
      <c r="A409" s="233" t="str">
        <f>IF(E409="visualizzare","X","")</f>
        <v/>
      </c>
      <c r="B409" s="219"/>
      <c r="C409" s="220" t="s">
        <v>1637</v>
      </c>
      <c r="D409" s="223"/>
      <c r="E409" s="236"/>
      <c r="F409" s="8" t="s">
        <v>2072</v>
      </c>
      <c r="G409" s="8" t="s">
        <v>2072</v>
      </c>
      <c r="H409" s="1"/>
      <c r="I409" s="1"/>
      <c r="J409" s="551" t="str">
        <f t="shared" si="30"/>
        <v/>
      </c>
    </row>
    <row r="410" spans="1:10" ht="60.75" hidden="1" thickBot="1" x14ac:dyDescent="0.3">
      <c r="A410" s="233" t="str">
        <f>IF(E410="visualizzare","X","")</f>
        <v/>
      </c>
      <c r="B410" s="219"/>
      <c r="C410" s="220" t="s">
        <v>1638</v>
      </c>
      <c r="D410" s="223"/>
      <c r="E410" s="236"/>
      <c r="F410" s="8" t="s">
        <v>2072</v>
      </c>
      <c r="G410" s="8" t="s">
        <v>2072</v>
      </c>
      <c r="H410" s="1"/>
      <c r="I410" s="1"/>
      <c r="J410" s="551" t="str">
        <f t="shared" si="30"/>
        <v/>
      </c>
    </row>
    <row r="411" spans="1:10" ht="44.45" hidden="1" customHeight="1" thickBot="1" x14ac:dyDescent="0.3">
      <c r="A411" s="233" t="str">
        <f>IF(E411="visualizzare","X","")</f>
        <v/>
      </c>
      <c r="B411" s="222"/>
      <c r="C411" s="224" t="s">
        <v>1639</v>
      </c>
      <c r="D411" s="225"/>
      <c r="E411" s="236"/>
      <c r="F411" s="8" t="s">
        <v>2072</v>
      </c>
      <c r="G411" s="8" t="s">
        <v>2072</v>
      </c>
      <c r="H411" s="1"/>
      <c r="I411" s="1"/>
      <c r="J411" s="551" t="str">
        <f t="shared" si="30"/>
        <v/>
      </c>
    </row>
    <row r="412" spans="1:10" ht="15.75" hidden="1" thickBot="1" x14ac:dyDescent="0.3">
      <c r="A412" s="73" t="str">
        <f>IF(OR(COUNTIF(A413:A426,"X")&gt;0,J412="non applic."),"X","")</f>
        <v/>
      </c>
      <c r="B412" s="203">
        <v>2502</v>
      </c>
      <c r="C412" s="144" t="s">
        <v>1640</v>
      </c>
      <c r="D412" s="145"/>
      <c r="E412" s="205"/>
      <c r="F412" s="8" t="s">
        <v>2072</v>
      </c>
      <c r="G412" s="8" t="s">
        <v>2072</v>
      </c>
      <c r="H412" s="1"/>
      <c r="I412" s="1"/>
      <c r="J412" s="551" t="str">
        <f t="shared" ref="J412:J426" si="31">IF(OR($E$148="non applic.",$E$404="non applic.",$E$412="non applic.")=TRUE,"entfällt","")</f>
        <v/>
      </c>
    </row>
    <row r="413" spans="1:10" ht="29.45" hidden="1" customHeight="1" x14ac:dyDescent="0.25">
      <c r="A413" s="76" t="str">
        <f>IF(E413="con difetti","X",
IF(E413="non applic.","na",
IF(E413="prog. ITR","I",
IF(E413="nota","no",
IF(OR(E413="senza difetti",E413="verificare"),"","")))))</f>
        <v/>
      </c>
      <c r="B413" s="196">
        <v>2502.0100000000002</v>
      </c>
      <c r="C413" s="77" t="s">
        <v>1641</v>
      </c>
      <c r="D413" s="78" t="s">
        <v>1</v>
      </c>
      <c r="E413" s="79" t="s">
        <v>2072</v>
      </c>
      <c r="F413" s="8" t="s">
        <v>2072</v>
      </c>
      <c r="G413" s="8" t="s">
        <v>2072</v>
      </c>
      <c r="H413" s="1"/>
      <c r="I413" s="1"/>
      <c r="J413" s="551" t="str">
        <f t="shared" si="31"/>
        <v/>
      </c>
    </row>
    <row r="414" spans="1:10" ht="75.75" hidden="1" thickBot="1" x14ac:dyDescent="0.3">
      <c r="A414" s="233" t="str">
        <f>IF(E414="visualizzare","X","")</f>
        <v/>
      </c>
      <c r="B414" s="219"/>
      <c r="C414" s="220" t="s">
        <v>1642</v>
      </c>
      <c r="D414" s="223"/>
      <c r="E414" s="236"/>
      <c r="F414" s="8" t="s">
        <v>2072</v>
      </c>
      <c r="G414" s="8" t="s">
        <v>2072</v>
      </c>
      <c r="H414" s="1"/>
      <c r="I414" s="1"/>
      <c r="J414" s="551" t="str">
        <f t="shared" si="31"/>
        <v/>
      </c>
    </row>
    <row r="415" spans="1:10" ht="29.45" hidden="1" customHeight="1" x14ac:dyDescent="0.25">
      <c r="A415" s="76" t="str">
        <f>IF(E415="con difetti","X",
IF(E415="non applic.","na",
IF(E415="prog. ITR","I",
IF(E415="nota","no",
IF(OR(E415="senza difetti",E415="verificare"),"","")))))</f>
        <v/>
      </c>
      <c r="B415" s="195">
        <v>2502.02</v>
      </c>
      <c r="C415" s="75" t="s">
        <v>1643</v>
      </c>
      <c r="D415" s="74" t="s">
        <v>1</v>
      </c>
      <c r="E415" s="79" t="s">
        <v>2072</v>
      </c>
      <c r="F415" s="8" t="s">
        <v>2072</v>
      </c>
      <c r="G415" s="8" t="s">
        <v>2072</v>
      </c>
      <c r="H415" s="1"/>
      <c r="I415" s="1"/>
      <c r="J415" s="551" t="str">
        <f t="shared" si="31"/>
        <v/>
      </c>
    </row>
    <row r="416" spans="1:10" ht="30.75" hidden="1" thickBot="1" x14ac:dyDescent="0.3">
      <c r="A416" s="233" t="str">
        <f>IF(E416="visualizzare","X","")</f>
        <v/>
      </c>
      <c r="B416" s="219"/>
      <c r="C416" s="220" t="s">
        <v>1644</v>
      </c>
      <c r="D416" s="223"/>
      <c r="E416" s="236"/>
      <c r="F416" s="8" t="s">
        <v>2072</v>
      </c>
      <c r="G416" s="8" t="s">
        <v>2072</v>
      </c>
      <c r="H416" s="1"/>
      <c r="I416" s="1"/>
      <c r="J416" s="551" t="str">
        <f t="shared" si="31"/>
        <v/>
      </c>
    </row>
    <row r="417" spans="1:10" ht="29.45" hidden="1" customHeight="1" x14ac:dyDescent="0.25">
      <c r="A417" s="76" t="str">
        <f>IF(E417="con difetti","X",
IF(E417="non applic.","na",
IF(E417="prog. ITR","I",
IF(E417="nota","no",
IF(OR(E417="senza difetti",E417="verificare"),"","")))))</f>
        <v/>
      </c>
      <c r="B417" s="195">
        <v>2502.0300000000002</v>
      </c>
      <c r="C417" s="75" t="s">
        <v>1645</v>
      </c>
      <c r="D417" s="74" t="s">
        <v>1</v>
      </c>
      <c r="E417" s="79" t="s">
        <v>2072</v>
      </c>
      <c r="F417" s="8" t="s">
        <v>2072</v>
      </c>
      <c r="G417" s="8" t="s">
        <v>2072</v>
      </c>
      <c r="H417" s="1"/>
      <c r="I417" s="1"/>
      <c r="J417" s="551" t="str">
        <f t="shared" si="31"/>
        <v/>
      </c>
    </row>
    <row r="418" spans="1:10" ht="44.1" hidden="1" customHeight="1" x14ac:dyDescent="0.25">
      <c r="A418" s="233" t="str">
        <f>IF(E418="visualizzare","X","")</f>
        <v/>
      </c>
      <c r="B418" s="219"/>
      <c r="C418" s="220" t="s">
        <v>1646</v>
      </c>
      <c r="D418" s="223"/>
      <c r="E418" s="236"/>
      <c r="F418" s="8" t="s">
        <v>2072</v>
      </c>
      <c r="G418" s="8" t="s">
        <v>2072</v>
      </c>
      <c r="H418" s="1"/>
      <c r="I418" s="1"/>
      <c r="J418" s="551" t="str">
        <f t="shared" si="31"/>
        <v/>
      </c>
    </row>
    <row r="419" spans="1:10" ht="15" hidden="1" customHeight="1" x14ac:dyDescent="0.25">
      <c r="A419" s="76" t="str">
        <f>IF(E419="con difetti","X",
IF(E419="non applic.","na",
IF(E419="prog. ITR","I",
IF(E419="nota","no",
IF(OR(E419="senza difetti",E419="verificare"),"","")))))</f>
        <v/>
      </c>
      <c r="B419" s="195">
        <v>2502.04</v>
      </c>
      <c r="C419" s="75" t="s">
        <v>1647</v>
      </c>
      <c r="D419" s="74" t="s">
        <v>1</v>
      </c>
      <c r="E419" s="79" t="s">
        <v>2072</v>
      </c>
      <c r="F419" s="8" t="s">
        <v>2072</v>
      </c>
      <c r="G419" s="8" t="s">
        <v>2072</v>
      </c>
      <c r="H419" s="1"/>
      <c r="I419" s="1"/>
      <c r="J419" s="551" t="str">
        <f t="shared" si="31"/>
        <v/>
      </c>
    </row>
    <row r="420" spans="1:10" ht="15" hidden="1" customHeight="1" x14ac:dyDescent="0.25">
      <c r="A420" s="233" t="str">
        <f>IF(E420="visualizzare","X","")</f>
        <v/>
      </c>
      <c r="B420" s="219"/>
      <c r="C420" s="220" t="s">
        <v>1648</v>
      </c>
      <c r="D420" s="223"/>
      <c r="E420" s="236"/>
      <c r="F420" s="8" t="s">
        <v>2072</v>
      </c>
      <c r="G420" s="8" t="s">
        <v>2072</v>
      </c>
      <c r="H420" s="1"/>
      <c r="I420" s="1"/>
      <c r="J420" s="551" t="str">
        <f t="shared" si="31"/>
        <v/>
      </c>
    </row>
    <row r="421" spans="1:10" ht="15" hidden="1" customHeight="1" x14ac:dyDescent="0.25">
      <c r="A421" s="76" t="str">
        <f>IF(E421="con difetti","X",
IF(E421="non applic.","na",
IF(E421="prog. ITR","I",
IF(E421="nota","no",
IF(OR(E421="senza difetti",E421="verificare"),"","")))))</f>
        <v/>
      </c>
      <c r="B421" s="195">
        <v>2502.0500000000002</v>
      </c>
      <c r="C421" s="75" t="s">
        <v>1649</v>
      </c>
      <c r="D421" s="74" t="s">
        <v>1</v>
      </c>
      <c r="E421" s="79" t="s">
        <v>2072</v>
      </c>
      <c r="F421" s="8" t="s">
        <v>2072</v>
      </c>
      <c r="G421" s="8" t="s">
        <v>2072</v>
      </c>
      <c r="H421" s="1"/>
      <c r="I421" s="1"/>
      <c r="J421" s="551" t="str">
        <f t="shared" si="31"/>
        <v/>
      </c>
    </row>
    <row r="422" spans="1:10" ht="29.45" hidden="1" customHeight="1" x14ac:dyDescent="0.25">
      <c r="A422" s="233" t="str">
        <f>IF(E422="visualizzare","X","")</f>
        <v/>
      </c>
      <c r="B422" s="219"/>
      <c r="C422" s="220" t="s">
        <v>1650</v>
      </c>
      <c r="D422" s="223"/>
      <c r="E422" s="236"/>
      <c r="F422" s="8" t="s">
        <v>2072</v>
      </c>
      <c r="G422" s="8" t="s">
        <v>2072</v>
      </c>
      <c r="H422" s="1"/>
      <c r="I422" s="1"/>
      <c r="J422" s="551" t="str">
        <f t="shared" si="31"/>
        <v/>
      </c>
    </row>
    <row r="423" spans="1:10" ht="15" hidden="1" customHeight="1" x14ac:dyDescent="0.25">
      <c r="A423" s="76" t="str">
        <f>IF(E423="con difetti","X",
IF(E423="non applic.","na",
IF(E423="prog. ITR","I",
IF(E423="nota","no",
IF(OR(E423="senza difetti",E423="verificare"),"","")))))</f>
        <v/>
      </c>
      <c r="B423" s="195">
        <v>2502.06</v>
      </c>
      <c r="C423" s="75" t="s">
        <v>1651</v>
      </c>
      <c r="D423" s="74" t="s">
        <v>1</v>
      </c>
      <c r="E423" s="79" t="s">
        <v>2072</v>
      </c>
      <c r="F423" s="8" t="s">
        <v>2072</v>
      </c>
      <c r="G423" s="8" t="s">
        <v>2072</v>
      </c>
      <c r="H423" s="1"/>
      <c r="I423" s="1"/>
      <c r="J423" s="551" t="str">
        <f t="shared" si="31"/>
        <v/>
      </c>
    </row>
    <row r="424" spans="1:10" ht="29.45" hidden="1" customHeight="1" x14ac:dyDescent="0.25">
      <c r="A424" s="233" t="str">
        <f>IF(E424="visualizzare","X","")</f>
        <v/>
      </c>
      <c r="B424" s="219"/>
      <c r="C424" s="220" t="s">
        <v>1652</v>
      </c>
      <c r="D424" s="223"/>
      <c r="E424" s="236"/>
      <c r="F424" s="8" t="s">
        <v>2072</v>
      </c>
      <c r="G424" s="8" t="s">
        <v>2072</v>
      </c>
      <c r="H424" s="1"/>
      <c r="I424" s="1"/>
      <c r="J424" s="551" t="str">
        <f t="shared" si="31"/>
        <v/>
      </c>
    </row>
    <row r="425" spans="1:10" ht="29.45" hidden="1" customHeight="1" x14ac:dyDescent="0.25">
      <c r="A425" s="76" t="str">
        <f>IF(E425="con difetti","X",
IF(E425="non applic.","na",
IF(E425="prog. ITR","I",
IF(E425="nota","no",
IF(OR(E425="senza difetti",E425="verificare"),"","")))))</f>
        <v/>
      </c>
      <c r="B425" s="195">
        <v>2502.0700000000002</v>
      </c>
      <c r="C425" s="75" t="s">
        <v>1653</v>
      </c>
      <c r="D425" s="74" t="s">
        <v>1</v>
      </c>
      <c r="E425" s="79" t="s">
        <v>2072</v>
      </c>
      <c r="F425" s="8" t="s">
        <v>2072</v>
      </c>
      <c r="G425" s="8" t="s">
        <v>2072</v>
      </c>
      <c r="H425" s="1"/>
      <c r="I425" s="1"/>
      <c r="J425" s="551" t="str">
        <f t="shared" si="31"/>
        <v/>
      </c>
    </row>
    <row r="426" spans="1:10" ht="15" hidden="1" customHeight="1" thickBot="1" x14ac:dyDescent="0.3">
      <c r="A426" s="233" t="str">
        <f>IF(E426="visualizzare","X","")</f>
        <v/>
      </c>
      <c r="B426" s="222"/>
      <c r="C426" s="224" t="s">
        <v>1654</v>
      </c>
      <c r="D426" s="225"/>
      <c r="E426" s="236"/>
      <c r="F426" s="8" t="s">
        <v>2072</v>
      </c>
      <c r="G426" s="8" t="s">
        <v>2072</v>
      </c>
      <c r="H426" s="1"/>
      <c r="I426" s="1"/>
      <c r="J426" s="551" t="str">
        <f t="shared" si="31"/>
        <v/>
      </c>
    </row>
    <row r="427" spans="1:10" ht="15.75" hidden="1" thickBot="1" x14ac:dyDescent="0.3">
      <c r="A427" s="73" t="str">
        <f>IF(OR(COUNTIF(A428:A434,"X")&gt;0,J427="non applic."),"X","")</f>
        <v/>
      </c>
      <c r="B427" s="203">
        <v>2503</v>
      </c>
      <c r="C427" s="144" t="s">
        <v>1655</v>
      </c>
      <c r="D427" s="145"/>
      <c r="E427" s="205"/>
      <c r="F427" s="8" t="s">
        <v>2072</v>
      </c>
      <c r="G427" s="8" t="s">
        <v>2072</v>
      </c>
      <c r="H427" s="1"/>
      <c r="I427" s="1"/>
      <c r="J427" s="551" t="str">
        <f t="shared" ref="J427:J434" si="32">IF(OR($E$148="non applic.",$E$404="non applic.",$E$427="non applic.")=TRUE,"entfällt","")</f>
        <v/>
      </c>
    </row>
    <row r="428" spans="1:10" ht="44.1" hidden="1" customHeight="1" x14ac:dyDescent="0.25">
      <c r="A428" s="76" t="str">
        <f>IF(E428="con difetti","X",
IF(E428="non applic.","na",
IF(E428="prog. ITR","I",
IF(E428="nota","no",
IF(OR(E428="senza difetti",E428="verificare"),"","")))))</f>
        <v/>
      </c>
      <c r="B428" s="196">
        <v>2503.0100000000002</v>
      </c>
      <c r="C428" s="77" t="s">
        <v>1656</v>
      </c>
      <c r="D428" s="78" t="s">
        <v>1</v>
      </c>
      <c r="E428" s="79" t="s">
        <v>2072</v>
      </c>
      <c r="F428" s="8" t="s">
        <v>2072</v>
      </c>
      <c r="G428" s="8" t="s">
        <v>2072</v>
      </c>
      <c r="H428" s="1"/>
      <c r="I428" s="1"/>
      <c r="J428" s="551" t="str">
        <f t="shared" si="32"/>
        <v/>
      </c>
    </row>
    <row r="429" spans="1:10" ht="44.1" hidden="1" customHeight="1" x14ac:dyDescent="0.25">
      <c r="A429" s="233" t="str">
        <f>IF(E429="visualizzare","X","")</f>
        <v/>
      </c>
      <c r="B429" s="219"/>
      <c r="C429" s="220" t="s">
        <v>1657</v>
      </c>
      <c r="D429" s="223"/>
      <c r="E429" s="236"/>
      <c r="F429" s="8" t="s">
        <v>2072</v>
      </c>
      <c r="G429" s="8" t="s">
        <v>2072</v>
      </c>
      <c r="H429" s="1"/>
      <c r="I429" s="1"/>
      <c r="J429" s="551" t="str">
        <f t="shared" si="32"/>
        <v/>
      </c>
    </row>
    <row r="430" spans="1:10" ht="29.45" hidden="1" customHeight="1" x14ac:dyDescent="0.25">
      <c r="A430" s="76" t="str">
        <f>IF(E430="con difetti","X",
IF(E430="non applic.","na",
IF(E430="prog. ITR","I",
IF(E430="nota","no",
IF(OR(E430="senza difetti",E430="verificare"),"","")))))</f>
        <v/>
      </c>
      <c r="B430" s="195">
        <v>2503.02</v>
      </c>
      <c r="C430" s="75" t="s">
        <v>1658</v>
      </c>
      <c r="D430" s="74" t="s">
        <v>1</v>
      </c>
      <c r="E430" s="79" t="s">
        <v>2072</v>
      </c>
      <c r="F430" s="8" t="s">
        <v>2072</v>
      </c>
      <c r="G430" s="8" t="s">
        <v>2072</v>
      </c>
      <c r="H430" s="1"/>
      <c r="I430" s="1"/>
      <c r="J430" s="551" t="str">
        <f t="shared" si="32"/>
        <v/>
      </c>
    </row>
    <row r="431" spans="1:10" ht="45.75" hidden="1" thickBot="1" x14ac:dyDescent="0.3">
      <c r="A431" s="233" t="str">
        <f>IF(E431="visualizzare","X","")</f>
        <v/>
      </c>
      <c r="B431" s="219"/>
      <c r="C431" s="220" t="s">
        <v>1659</v>
      </c>
      <c r="D431" s="223"/>
      <c r="E431" s="236"/>
      <c r="F431" s="8" t="s">
        <v>2072</v>
      </c>
      <c r="G431" s="8" t="s">
        <v>2072</v>
      </c>
      <c r="H431" s="1"/>
      <c r="I431" s="1"/>
      <c r="J431" s="551" t="str">
        <f t="shared" si="32"/>
        <v/>
      </c>
    </row>
    <row r="432" spans="1:10" ht="44.1" hidden="1" customHeight="1" x14ac:dyDescent="0.25">
      <c r="A432" s="233" t="str">
        <f>IF(E432="visualizzare","X","")</f>
        <v/>
      </c>
      <c r="B432" s="219"/>
      <c r="C432" s="220" t="s">
        <v>1660</v>
      </c>
      <c r="D432" s="223"/>
      <c r="E432" s="236"/>
      <c r="F432" s="8" t="s">
        <v>2072</v>
      </c>
      <c r="G432" s="8" t="s">
        <v>2072</v>
      </c>
      <c r="H432" s="1"/>
      <c r="I432" s="1"/>
      <c r="J432" s="551" t="str">
        <f t="shared" si="32"/>
        <v/>
      </c>
    </row>
    <row r="433" spans="1:10" ht="29.45" hidden="1" customHeight="1" x14ac:dyDescent="0.25">
      <c r="A433" s="76" t="str">
        <f>IF(E433="con difetti","X",
IF(E433="non applic.","na",
IF(E433="prog. ITR","I",
IF(E433="nota","no",
IF(OR(E433="senza difetti",E433="verificare"),"","")))))</f>
        <v/>
      </c>
      <c r="B433" s="195">
        <v>2503.0300000000002</v>
      </c>
      <c r="C433" s="75" t="s">
        <v>1661</v>
      </c>
      <c r="D433" s="74" t="s">
        <v>1</v>
      </c>
      <c r="E433" s="79" t="s">
        <v>2072</v>
      </c>
      <c r="F433" s="8" t="s">
        <v>2072</v>
      </c>
      <c r="G433" s="8" t="s">
        <v>2072</v>
      </c>
      <c r="H433" s="1"/>
      <c r="I433" s="1"/>
      <c r="J433" s="551" t="str">
        <f t="shared" si="32"/>
        <v/>
      </c>
    </row>
    <row r="434" spans="1:10" ht="58.5" hidden="1" customHeight="1" thickBot="1" x14ac:dyDescent="0.3">
      <c r="A434" s="233" t="str">
        <f>IF(E434="visualizzare","X","")</f>
        <v/>
      </c>
      <c r="B434" s="222"/>
      <c r="C434" s="224" t="s">
        <v>1662</v>
      </c>
      <c r="D434" s="225"/>
      <c r="E434" s="237"/>
      <c r="F434" s="8" t="s">
        <v>2072</v>
      </c>
      <c r="G434" s="8" t="s">
        <v>2072</v>
      </c>
      <c r="H434" s="1"/>
      <c r="I434" s="1"/>
      <c r="J434" s="551" t="str">
        <f t="shared" si="32"/>
        <v/>
      </c>
    </row>
    <row r="435" spans="1:10" ht="15" hidden="1" customHeight="1" thickBot="1" x14ac:dyDescent="0.3">
      <c r="A435" s="170" t="str">
        <f>IF(OR(A436="X",A437="X",A438="X",J435="non applic."),"X","")</f>
        <v/>
      </c>
      <c r="B435" s="198">
        <v>2600</v>
      </c>
      <c r="C435" s="171" t="s">
        <v>2384</v>
      </c>
      <c r="D435" s="172"/>
      <c r="E435" s="210"/>
      <c r="F435" s="8" t="s">
        <v>2072</v>
      </c>
      <c r="G435" s="8" t="s">
        <v>2072</v>
      </c>
      <c r="H435" s="8" t="s">
        <v>2072</v>
      </c>
      <c r="I435" s="1"/>
      <c r="J435" s="551" t="str">
        <f>IF(OR($E$148="non applic.",$E$435="non applic.")=TRUE,"entfällt","")</f>
        <v/>
      </c>
    </row>
    <row r="436" spans="1:10" ht="15" hidden="1" customHeight="1" x14ac:dyDescent="0.25">
      <c r="A436" s="164" t="str">
        <f t="shared" ref="A436:A438" si="33">IF(E436="con difetti","X",
IF(E436="non applic.","na",
IF(E436="prog. ITR","I",
IF(E436="nota","no",
IF(OR(E436="senza difetti",E436="verificare"),"","")))))</f>
        <v/>
      </c>
      <c r="B436" s="199">
        <v>2601</v>
      </c>
      <c r="C436" s="173" t="s">
        <v>2068</v>
      </c>
      <c r="D436" s="174"/>
      <c r="E436" s="159" t="s">
        <v>2072</v>
      </c>
      <c r="F436" s="8" t="s">
        <v>2072</v>
      </c>
      <c r="G436" s="8" t="s">
        <v>2072</v>
      </c>
      <c r="H436" s="8" t="s">
        <v>2072</v>
      </c>
      <c r="I436" s="1"/>
      <c r="J436" s="551" t="str">
        <f>IF(OR($E$148="non applic.",$E$435="non applic.")=TRUE,"entfällt","")</f>
        <v/>
      </c>
    </row>
    <row r="437" spans="1:10" ht="15" hidden="1" customHeight="1" x14ac:dyDescent="0.25">
      <c r="A437" s="164" t="str">
        <f t="shared" si="33"/>
        <v/>
      </c>
      <c r="B437" s="200">
        <v>2602</v>
      </c>
      <c r="C437" s="177" t="s">
        <v>2068</v>
      </c>
      <c r="D437" s="178"/>
      <c r="E437" s="159" t="s">
        <v>2072</v>
      </c>
      <c r="F437" s="8" t="s">
        <v>2072</v>
      </c>
      <c r="G437" s="8" t="s">
        <v>2072</v>
      </c>
      <c r="H437" s="8" t="s">
        <v>2072</v>
      </c>
      <c r="I437" s="1"/>
      <c r="J437" s="551" t="str">
        <f>IF(OR($E$148="non applic.",$E$435="non applic.")=TRUE,"entfällt","")</f>
        <v/>
      </c>
    </row>
    <row r="438" spans="1:10" ht="15" hidden="1" customHeight="1" thickBot="1" x14ac:dyDescent="0.3">
      <c r="A438" s="164" t="str">
        <f t="shared" si="33"/>
        <v/>
      </c>
      <c r="B438" s="201">
        <v>2603</v>
      </c>
      <c r="C438" s="181" t="s">
        <v>2068</v>
      </c>
      <c r="D438" s="182"/>
      <c r="E438" s="610" t="s">
        <v>2072</v>
      </c>
      <c r="F438" s="8" t="s">
        <v>2072</v>
      </c>
      <c r="G438" s="8" t="s">
        <v>2072</v>
      </c>
      <c r="H438" s="8" t="s">
        <v>2072</v>
      </c>
      <c r="I438" s="1"/>
      <c r="J438" s="551" t="str">
        <f>IF(OR($E$148="non applic.",$E$435="non applic.")=TRUE,"entfällt","")</f>
        <v/>
      </c>
    </row>
    <row r="439" spans="1:10" ht="19.5" thickBot="1" x14ac:dyDescent="0.3">
      <c r="A439" s="214" t="str">
        <f>IF(OR(A440="X",A459="X",A474="X",A672="X",A691="X",J439="non applic."),"X","")</f>
        <v/>
      </c>
      <c r="B439" s="215">
        <v>3000</v>
      </c>
      <c r="C439" s="608" t="s">
        <v>1152</v>
      </c>
      <c r="D439" s="609"/>
      <c r="E439" s="607"/>
      <c r="F439" s="8" t="s">
        <v>2072</v>
      </c>
      <c r="G439" s="8" t="s">
        <v>2072</v>
      </c>
      <c r="H439" s="8" t="s">
        <v>2072</v>
      </c>
      <c r="I439" s="8" t="s">
        <v>2072</v>
      </c>
      <c r="J439" s="551" t="str">
        <f>IF(OR($E$439="non applic.")=TRUE,"entfällt","")</f>
        <v/>
      </c>
    </row>
    <row r="440" spans="1:10" ht="15.75" thickBot="1" x14ac:dyDescent="0.3">
      <c r="A440" s="154" t="str">
        <f>IF(OR(A441="X",A454="X",J440="non applic."),"X","")</f>
        <v/>
      </c>
      <c r="B440" s="202">
        <v>3100</v>
      </c>
      <c r="C440" s="143" t="s">
        <v>1153</v>
      </c>
      <c r="D440" s="147"/>
      <c r="E440" s="208"/>
      <c r="F440" s="8" t="s">
        <v>2072</v>
      </c>
      <c r="G440" s="8" t="s">
        <v>2072</v>
      </c>
      <c r="H440" s="8" t="s">
        <v>2072</v>
      </c>
      <c r="I440" s="8" t="s">
        <v>2072</v>
      </c>
      <c r="J440" s="551" t="str">
        <f>IF(OR($E$439="non applic.",$E$440="non applic.")=TRUE,"entfällt","")</f>
        <v/>
      </c>
    </row>
    <row r="441" spans="1:10" ht="15.75" thickBot="1" x14ac:dyDescent="0.3">
      <c r="A441" s="73" t="str">
        <f>IF(OR(COUNTIF(A442:A453,"X")&gt;0,J441="non applic."),"X","")</f>
        <v/>
      </c>
      <c r="B441" s="203">
        <v>3101</v>
      </c>
      <c r="C441" s="144" t="s">
        <v>1154</v>
      </c>
      <c r="D441" s="145"/>
      <c r="E441" s="205"/>
      <c r="F441" s="8" t="s">
        <v>2072</v>
      </c>
      <c r="G441" s="8" t="s">
        <v>2072</v>
      </c>
      <c r="H441" s="8" t="s">
        <v>2072</v>
      </c>
      <c r="I441" s="8" t="s">
        <v>2072</v>
      </c>
      <c r="J441" s="551" t="str">
        <f t="shared" ref="J441:J453" si="34">IF(OR($E$439="non applic.",$E$440="non applic.",$E$441="non applic.")=TRUE,"entfällt","")</f>
        <v/>
      </c>
    </row>
    <row r="442" spans="1:10" ht="29.45" customHeight="1" x14ac:dyDescent="0.25">
      <c r="A442" s="65" t="str">
        <f>IF(E442="con difetti","X",
IF(E442="non applic.","na",
IF(E442="prog. ITR","I",
IF(E442="nota","no",
IF(OR(E442="senza difetti",E442="verificare"),"","")))))</f>
        <v/>
      </c>
      <c r="B442" s="186">
        <v>3101.01</v>
      </c>
      <c r="C442" s="66" t="s">
        <v>1155</v>
      </c>
      <c r="D442" s="21" t="s">
        <v>0</v>
      </c>
      <c r="E442" s="71" t="s">
        <v>2072</v>
      </c>
      <c r="F442" s="8" t="s">
        <v>2072</v>
      </c>
      <c r="G442" s="8" t="s">
        <v>2072</v>
      </c>
      <c r="H442" s="8" t="s">
        <v>2072</v>
      </c>
      <c r="I442" s="8" t="s">
        <v>2072</v>
      </c>
      <c r="J442" s="551" t="str">
        <f t="shared" si="34"/>
        <v/>
      </c>
    </row>
    <row r="443" spans="1:10" ht="30.75" thickBot="1" x14ac:dyDescent="0.3">
      <c r="A443" s="233" t="str">
        <f>IF(E443="visualizzare","X","")</f>
        <v/>
      </c>
      <c r="B443" s="219"/>
      <c r="C443" s="220" t="s">
        <v>1156</v>
      </c>
      <c r="D443" s="223"/>
      <c r="E443" s="236"/>
      <c r="F443" s="8" t="s">
        <v>2072</v>
      </c>
      <c r="G443" s="8" t="s">
        <v>2072</v>
      </c>
      <c r="H443" s="8" t="s">
        <v>2072</v>
      </c>
      <c r="I443" s="8" t="s">
        <v>2072</v>
      </c>
      <c r="J443" s="551" t="str">
        <f t="shared" si="34"/>
        <v/>
      </c>
    </row>
    <row r="444" spans="1:10" ht="44.1" hidden="1" customHeight="1" x14ac:dyDescent="0.25">
      <c r="A444" s="65" t="str">
        <f>IF(E444="con difetti","X",
IF(E444="non applic.","na",
IF(E444="prog. ITR","I",
IF(E444="nota","no",
IF(OR(E444="senza difetti",E444="verificare"),"","")))))</f>
        <v/>
      </c>
      <c r="B444" s="187">
        <v>3101.02</v>
      </c>
      <c r="C444" s="58" t="s">
        <v>1157</v>
      </c>
      <c r="D444" s="13" t="s">
        <v>0</v>
      </c>
      <c r="E444" s="71" t="s">
        <v>2072</v>
      </c>
      <c r="F444" s="8" t="s">
        <v>2072</v>
      </c>
      <c r="G444" s="8" t="s">
        <v>2072</v>
      </c>
      <c r="H444" s="8" t="s">
        <v>2072</v>
      </c>
      <c r="I444" s="1"/>
      <c r="J444" s="551" t="str">
        <f t="shared" si="34"/>
        <v/>
      </c>
    </row>
    <row r="445" spans="1:10" ht="15" hidden="1" customHeight="1" x14ac:dyDescent="0.25">
      <c r="A445" s="233" t="str">
        <f>IF(E445="visualizzare","X","")</f>
        <v/>
      </c>
      <c r="B445" s="219"/>
      <c r="C445" s="220" t="s">
        <v>1158</v>
      </c>
      <c r="D445" s="223"/>
      <c r="E445" s="236"/>
      <c r="F445" s="8" t="s">
        <v>2072</v>
      </c>
      <c r="G445" s="8" t="s">
        <v>2072</v>
      </c>
      <c r="H445" s="8" t="s">
        <v>2072</v>
      </c>
      <c r="I445" s="1"/>
      <c r="J445" s="551" t="str">
        <f t="shared" si="34"/>
        <v/>
      </c>
    </row>
    <row r="446" spans="1:10" ht="29.45" hidden="1" customHeight="1" x14ac:dyDescent="0.25">
      <c r="A446" s="65" t="str">
        <f>IF(E446="con difetti","X",
IF(E446="non applic.","na",
IF(E446="prog. ITR","I",
IF(E446="nota","no",
IF(OR(E446="senza difetti",E446="verificare"),"","")))))</f>
        <v/>
      </c>
      <c r="B446" s="187">
        <v>3101.03</v>
      </c>
      <c r="C446" s="58" t="s">
        <v>1159</v>
      </c>
      <c r="D446" s="13" t="s">
        <v>0</v>
      </c>
      <c r="E446" s="71" t="s">
        <v>2072</v>
      </c>
      <c r="F446" s="8" t="s">
        <v>2072</v>
      </c>
      <c r="G446" s="8" t="s">
        <v>2072</v>
      </c>
      <c r="H446" s="8" t="s">
        <v>2072</v>
      </c>
      <c r="I446" s="1"/>
      <c r="J446" s="551" t="str">
        <f t="shared" si="34"/>
        <v/>
      </c>
    </row>
    <row r="447" spans="1:10" ht="15" hidden="1" customHeight="1" x14ac:dyDescent="0.25">
      <c r="A447" s="233" t="str">
        <f t="shared" ref="A447:A453" si="35">IF(E447="visualizzare","X","")</f>
        <v/>
      </c>
      <c r="B447" s="219"/>
      <c r="C447" s="247" t="s">
        <v>1160</v>
      </c>
      <c r="D447" s="223"/>
      <c r="E447" s="236"/>
      <c r="F447" s="8" t="s">
        <v>2072</v>
      </c>
      <c r="G447" s="8" t="s">
        <v>2072</v>
      </c>
      <c r="H447" s="8" t="s">
        <v>2072</v>
      </c>
      <c r="I447" s="1"/>
      <c r="J447" s="551" t="str">
        <f t="shared" si="34"/>
        <v/>
      </c>
    </row>
    <row r="448" spans="1:10" ht="15" hidden="1" customHeight="1" x14ac:dyDescent="0.25">
      <c r="A448" s="233" t="str">
        <f t="shared" si="35"/>
        <v/>
      </c>
      <c r="B448" s="219"/>
      <c r="C448" s="247" t="s">
        <v>1161</v>
      </c>
      <c r="D448" s="223"/>
      <c r="E448" s="236"/>
      <c r="F448" s="8" t="s">
        <v>2072</v>
      </c>
      <c r="G448" s="8" t="s">
        <v>2072</v>
      </c>
      <c r="H448" s="8" t="s">
        <v>2072</v>
      </c>
      <c r="I448" s="1"/>
      <c r="J448" s="551" t="str">
        <f t="shared" si="34"/>
        <v/>
      </c>
    </row>
    <row r="449" spans="1:10" ht="15" hidden="1" customHeight="1" x14ac:dyDescent="0.25">
      <c r="A449" s="233" t="str">
        <f t="shared" si="35"/>
        <v/>
      </c>
      <c r="B449" s="219"/>
      <c r="C449" s="247" t="s">
        <v>1162</v>
      </c>
      <c r="D449" s="223"/>
      <c r="E449" s="236"/>
      <c r="F449" s="8" t="s">
        <v>2072</v>
      </c>
      <c r="G449" s="8" t="s">
        <v>2072</v>
      </c>
      <c r="H449" s="8" t="s">
        <v>2072</v>
      </c>
      <c r="I449" s="1"/>
      <c r="J449" s="551" t="str">
        <f t="shared" si="34"/>
        <v/>
      </c>
    </row>
    <row r="450" spans="1:10" ht="15" hidden="1" customHeight="1" x14ac:dyDescent="0.25">
      <c r="A450" s="233" t="str">
        <f t="shared" si="35"/>
        <v/>
      </c>
      <c r="B450" s="219"/>
      <c r="C450" s="247" t="s">
        <v>1163</v>
      </c>
      <c r="D450" s="223"/>
      <c r="E450" s="236"/>
      <c r="F450" s="8" t="s">
        <v>2072</v>
      </c>
      <c r="G450" s="8" t="s">
        <v>2072</v>
      </c>
      <c r="H450" s="8" t="s">
        <v>2072</v>
      </c>
      <c r="I450" s="1"/>
      <c r="J450" s="551" t="str">
        <f t="shared" si="34"/>
        <v/>
      </c>
    </row>
    <row r="451" spans="1:10" ht="15" hidden="1" customHeight="1" x14ac:dyDescent="0.25">
      <c r="A451" s="233" t="str">
        <f t="shared" si="35"/>
        <v/>
      </c>
      <c r="B451" s="219"/>
      <c r="C451" s="247" t="s">
        <v>1164</v>
      </c>
      <c r="D451" s="223"/>
      <c r="E451" s="236"/>
      <c r="F451" s="8" t="s">
        <v>2072</v>
      </c>
      <c r="G451" s="8" t="s">
        <v>2072</v>
      </c>
      <c r="H451" s="8" t="s">
        <v>2072</v>
      </c>
      <c r="I451" s="1"/>
      <c r="J451" s="551" t="str">
        <f t="shared" si="34"/>
        <v/>
      </c>
    </row>
    <row r="452" spans="1:10" ht="29.45" hidden="1" customHeight="1" x14ac:dyDescent="0.25">
      <c r="A452" s="233" t="str">
        <f t="shared" si="35"/>
        <v/>
      </c>
      <c r="B452" s="219"/>
      <c r="C452" s="231" t="s">
        <v>1165</v>
      </c>
      <c r="D452" s="223"/>
      <c r="E452" s="236"/>
      <c r="F452" s="8" t="s">
        <v>2072</v>
      </c>
      <c r="G452" s="8" t="s">
        <v>2072</v>
      </c>
      <c r="H452" s="8" t="s">
        <v>2072</v>
      </c>
      <c r="I452" s="1"/>
      <c r="J452" s="551" t="str">
        <f t="shared" si="34"/>
        <v/>
      </c>
    </row>
    <row r="453" spans="1:10" ht="44.1" hidden="1" customHeight="1" thickBot="1" x14ac:dyDescent="0.3">
      <c r="A453" s="233" t="str">
        <f t="shared" si="35"/>
        <v/>
      </c>
      <c r="B453" s="222"/>
      <c r="C453" s="232" t="s">
        <v>1166</v>
      </c>
      <c r="D453" s="225"/>
      <c r="E453" s="236"/>
      <c r="F453" s="8" t="s">
        <v>2072</v>
      </c>
      <c r="G453" s="8" t="s">
        <v>2072</v>
      </c>
      <c r="H453" s="8" t="s">
        <v>2072</v>
      </c>
      <c r="I453" s="1"/>
      <c r="J453" s="551" t="str">
        <f t="shared" si="34"/>
        <v/>
      </c>
    </row>
    <row r="454" spans="1:10" ht="15.75" hidden="1" thickBot="1" x14ac:dyDescent="0.3">
      <c r="A454" s="73" t="str">
        <f>IF(OR(COUNTIF(A455:A458,"X")&gt;0,J454="non applic."),"X","")</f>
        <v/>
      </c>
      <c r="B454" s="203">
        <v>3102</v>
      </c>
      <c r="C454" s="144" t="s">
        <v>1167</v>
      </c>
      <c r="D454" s="145"/>
      <c r="E454" s="205"/>
      <c r="F454" s="8" t="s">
        <v>2072</v>
      </c>
      <c r="G454" s="8" t="s">
        <v>2072</v>
      </c>
      <c r="H454" s="8" t="s">
        <v>2072</v>
      </c>
      <c r="I454" s="1"/>
      <c r="J454" s="551" t="str">
        <f>IF(OR($E$439="non applic.",$E$440="non applic.",$E$454="non applic.")=TRUE,"entfällt","")</f>
        <v/>
      </c>
    </row>
    <row r="455" spans="1:10" ht="29.45" hidden="1" customHeight="1" x14ac:dyDescent="0.25">
      <c r="A455" s="65" t="str">
        <f>IF(E455="con difetti","X",
IF(E455="non applic.","na",
IF(E455="prog. ITR","I",
IF(E455="nota","no",
IF(OR(E455="senza difetti",E455="verificare"),"","")))))</f>
        <v/>
      </c>
      <c r="B455" s="186">
        <v>3102.01</v>
      </c>
      <c r="C455" s="66" t="s">
        <v>1168</v>
      </c>
      <c r="D455" s="21" t="s">
        <v>0</v>
      </c>
      <c r="E455" s="71" t="s">
        <v>2072</v>
      </c>
      <c r="F455" s="8" t="s">
        <v>2072</v>
      </c>
      <c r="G455" s="8" t="s">
        <v>2072</v>
      </c>
      <c r="H455" s="8" t="s">
        <v>2072</v>
      </c>
      <c r="I455" s="1"/>
      <c r="J455" s="551" t="str">
        <f>IF(OR($E$439="non applic.",$E$440="non applic.",$E$454="non applic.")=TRUE,"entfällt","")</f>
        <v/>
      </c>
    </row>
    <row r="456" spans="1:10" ht="15" hidden="1" customHeight="1" x14ac:dyDescent="0.25">
      <c r="A456" s="233" t="str">
        <f>IF(E456="visualizzare","X","")</f>
        <v/>
      </c>
      <c r="B456" s="219"/>
      <c r="C456" s="220" t="s">
        <v>1169</v>
      </c>
      <c r="D456" s="223"/>
      <c r="E456" s="236"/>
      <c r="F456" s="8" t="s">
        <v>2072</v>
      </c>
      <c r="G456" s="8" t="s">
        <v>2072</v>
      </c>
      <c r="H456" s="8" t="s">
        <v>2072</v>
      </c>
      <c r="I456" s="1"/>
      <c r="J456" s="551" t="str">
        <f>IF(OR($E$439="non applic.",$E$440="non applic.",$E$454="non applic.")=TRUE,"entfällt","")</f>
        <v/>
      </c>
    </row>
    <row r="457" spans="1:10" ht="30.75" hidden="1" thickBot="1" x14ac:dyDescent="0.3">
      <c r="A457" s="65" t="str">
        <f>IF(E457="con difetti","X",
IF(E457="non applic.","na",
IF(E457="prog. ITR","I",
IF(E457="nota","no",
IF(OR(E457="senza difetti",E457="verificare"),"","")))))</f>
        <v/>
      </c>
      <c r="B457" s="187">
        <v>3102.02</v>
      </c>
      <c r="C457" s="58" t="s">
        <v>1170</v>
      </c>
      <c r="D457" s="13" t="s">
        <v>0</v>
      </c>
      <c r="E457" s="71" t="s">
        <v>2072</v>
      </c>
      <c r="F457" s="8" t="s">
        <v>2072</v>
      </c>
      <c r="G457" s="8" t="s">
        <v>2072</v>
      </c>
      <c r="H457" s="8" t="s">
        <v>2072</v>
      </c>
      <c r="I457" s="1"/>
      <c r="J457" s="551" t="str">
        <f>IF(OR($E$439="non applic.",$E$440="non applic.",$E$454="non applic.")=TRUE,"entfällt","")</f>
        <v/>
      </c>
    </row>
    <row r="458" spans="1:10" ht="58.5" hidden="1" customHeight="1" thickBot="1" x14ac:dyDescent="0.3">
      <c r="A458" s="233" t="str">
        <f>IF(E458="visualizzare","X","")</f>
        <v/>
      </c>
      <c r="B458" s="222"/>
      <c r="C458" s="224" t="s">
        <v>1171</v>
      </c>
      <c r="D458" s="225"/>
      <c r="E458" s="236"/>
      <c r="F458" s="8" t="s">
        <v>2072</v>
      </c>
      <c r="G458" s="8" t="s">
        <v>2072</v>
      </c>
      <c r="H458" s="8" t="s">
        <v>2072</v>
      </c>
      <c r="I458" s="1"/>
      <c r="J458" s="551" t="str">
        <f>IF(OR($E$439="non applic.",$E$440="non applic.",$E$454="non applic.")=TRUE,"entfällt","")</f>
        <v/>
      </c>
    </row>
    <row r="459" spans="1:10" ht="15.75" thickBot="1" x14ac:dyDescent="0.3">
      <c r="A459" s="154" t="str">
        <f>IF(OR(A460="X",A465="X",J459="non applic."),"X","")</f>
        <v/>
      </c>
      <c r="B459" s="202">
        <v>3200</v>
      </c>
      <c r="C459" s="143" t="s">
        <v>1172</v>
      </c>
      <c r="D459" s="147"/>
      <c r="E459" s="204"/>
      <c r="F459" s="8" t="s">
        <v>2072</v>
      </c>
      <c r="G459" s="8" t="s">
        <v>2072</v>
      </c>
      <c r="H459" s="8" t="s">
        <v>2072</v>
      </c>
      <c r="I459" s="8" t="s">
        <v>2072</v>
      </c>
      <c r="J459" s="551" t="str">
        <f>IF(OR($E$439="non applic.",$E$459="non applic.")=TRUE,"entfällt","")</f>
        <v/>
      </c>
    </row>
    <row r="460" spans="1:10" ht="15.75" thickBot="1" x14ac:dyDescent="0.3">
      <c r="A460" s="73" t="str">
        <f>IF(OR(COUNTIF(A461:A464,"X")&gt;0,J460="non applic."),"X","")</f>
        <v/>
      </c>
      <c r="B460" s="203">
        <v>3201</v>
      </c>
      <c r="C460" s="144" t="s">
        <v>1173</v>
      </c>
      <c r="D460" s="145"/>
      <c r="E460" s="205"/>
      <c r="F460" s="8" t="s">
        <v>2072</v>
      </c>
      <c r="G460" s="8" t="s">
        <v>2072</v>
      </c>
      <c r="H460" s="8" t="s">
        <v>2072</v>
      </c>
      <c r="I460" s="8" t="s">
        <v>2072</v>
      </c>
      <c r="J460" s="551" t="str">
        <f>IF(OR($E$439="non applic.",$E$459="non applic.",$E$460="non applic.")=TRUE,"entfällt","")</f>
        <v/>
      </c>
    </row>
    <row r="461" spans="1:10" ht="29.45" customHeight="1" x14ac:dyDescent="0.25">
      <c r="A461" s="67" t="str">
        <f>IF(E461="con difetti","X",
IF(E461="non applic.","na",
IF(E461="prog. ITR","I",
IF(E461="nota","no",
IF(OR(E461="senza difetti",E461="verificare"),"","")))))</f>
        <v/>
      </c>
      <c r="B461" s="189">
        <v>3201.01</v>
      </c>
      <c r="C461" s="68" t="s">
        <v>1174</v>
      </c>
      <c r="D461" s="19" t="s">
        <v>2073</v>
      </c>
      <c r="E461" s="72" t="s">
        <v>2072</v>
      </c>
      <c r="F461" s="8" t="s">
        <v>2072</v>
      </c>
      <c r="G461" s="8" t="s">
        <v>2072</v>
      </c>
      <c r="H461" s="8" t="s">
        <v>2072</v>
      </c>
      <c r="I461" s="8" t="s">
        <v>2072</v>
      </c>
      <c r="J461" s="551" t="str">
        <f>IF(OR($E$439="non applic.",$E$459="non applic.",$E$460="non applic.")=TRUE,"entfällt","")</f>
        <v/>
      </c>
    </row>
    <row r="462" spans="1:10" ht="87.6" customHeight="1" x14ac:dyDescent="0.25">
      <c r="A462" s="233" t="str">
        <f>IF(E462="visualizzare","X","")</f>
        <v/>
      </c>
      <c r="B462" s="219"/>
      <c r="C462" s="220" t="s">
        <v>1175</v>
      </c>
      <c r="D462" s="223"/>
      <c r="E462" s="236"/>
      <c r="F462" s="8" t="s">
        <v>2072</v>
      </c>
      <c r="G462" s="8" t="s">
        <v>2072</v>
      </c>
      <c r="H462" s="8" t="s">
        <v>2072</v>
      </c>
      <c r="I462" s="8" t="s">
        <v>2072</v>
      </c>
      <c r="J462" s="551" t="str">
        <f>IF(OR($E$439="non applic.",$E$459="non applic.",$E$460="non applic.")=TRUE,"entfällt","")</f>
        <v/>
      </c>
    </row>
    <row r="463" spans="1:10" ht="15" customHeight="1" x14ac:dyDescent="0.25">
      <c r="A463" s="65" t="str">
        <f>IF(E463="con difetti","X",
IF(E463="non applic.","na",
IF(E463="prog. ITR","I",
IF(E463="nota","no",
IF(OR(E463="senza difetti",E463="verificare"),"","")))))</f>
        <v/>
      </c>
      <c r="B463" s="187">
        <v>3201.02</v>
      </c>
      <c r="C463" s="58" t="s">
        <v>1176</v>
      </c>
      <c r="D463" s="13" t="s">
        <v>0</v>
      </c>
      <c r="E463" s="71" t="s">
        <v>2072</v>
      </c>
      <c r="F463" s="8" t="s">
        <v>2072</v>
      </c>
      <c r="G463" s="8" t="s">
        <v>2072</v>
      </c>
      <c r="H463" s="8" t="s">
        <v>2072</v>
      </c>
      <c r="I463" s="8" t="s">
        <v>2072</v>
      </c>
      <c r="J463" s="551" t="str">
        <f>IF(OR($E$439="non applic.",$E$459="non applic.",$E$460="non applic.")=TRUE,"entfällt","")</f>
        <v/>
      </c>
    </row>
    <row r="464" spans="1:10" ht="58.5" customHeight="1" thickBot="1" x14ac:dyDescent="0.3">
      <c r="A464" s="233" t="str">
        <f>IF(E464="visualizzare","X","")</f>
        <v/>
      </c>
      <c r="B464" s="222"/>
      <c r="C464" s="224" t="s">
        <v>1177</v>
      </c>
      <c r="D464" s="225"/>
      <c r="E464" s="236"/>
      <c r="F464" s="8" t="s">
        <v>2072</v>
      </c>
      <c r="G464" s="8" t="s">
        <v>2072</v>
      </c>
      <c r="H464" s="8" t="s">
        <v>2072</v>
      </c>
      <c r="I464" s="8" t="s">
        <v>2072</v>
      </c>
      <c r="J464" s="551" t="str">
        <f>IF(OR($E$439="non applic.",$E$459="non applic.",$E$460="non applic.")=TRUE,"entfällt","")</f>
        <v/>
      </c>
    </row>
    <row r="465" spans="1:10" ht="15.75" hidden="1" thickBot="1" x14ac:dyDescent="0.3">
      <c r="A465" s="73" t="str">
        <f>IF(OR(COUNTIF(A466:A473,"X")&gt;0,J465="non applic."),"X","")</f>
        <v/>
      </c>
      <c r="B465" s="203">
        <v>3202</v>
      </c>
      <c r="C465" s="144" t="s">
        <v>1178</v>
      </c>
      <c r="D465" s="145"/>
      <c r="E465" s="205"/>
      <c r="F465" s="8" t="s">
        <v>2072</v>
      </c>
      <c r="G465" s="8" t="s">
        <v>2072</v>
      </c>
      <c r="H465" s="8" t="s">
        <v>2072</v>
      </c>
      <c r="I465" s="1"/>
      <c r="J465" s="551" t="str">
        <f t="shared" ref="J465:J473" si="36">IF(OR($E$439="non applic.",$E$459="non applic.",E$465="non applic.")=TRUE,"entfällt","")</f>
        <v/>
      </c>
    </row>
    <row r="466" spans="1:10" ht="29.45" hidden="1" customHeight="1" x14ac:dyDescent="0.25">
      <c r="A466" s="67" t="str">
        <f>IF(E466="con difetti","X",
IF(E466="non applic.","na",
IF(E466="prog. ITR","I",
IF(E466="nota","no",
IF(OR(E466="senza difetti",E466="verificare"),"","")))))</f>
        <v/>
      </c>
      <c r="B466" s="189">
        <v>3202.01</v>
      </c>
      <c r="C466" s="68" t="s">
        <v>1179</v>
      </c>
      <c r="D466" s="19" t="s">
        <v>2073</v>
      </c>
      <c r="E466" s="72" t="s">
        <v>2072</v>
      </c>
      <c r="F466" s="8" t="s">
        <v>2072</v>
      </c>
      <c r="G466" s="8" t="s">
        <v>2072</v>
      </c>
      <c r="H466" s="8" t="s">
        <v>2072</v>
      </c>
      <c r="I466" s="1"/>
      <c r="J466" s="551" t="str">
        <f t="shared" si="36"/>
        <v/>
      </c>
    </row>
    <row r="467" spans="1:10" ht="87.6" hidden="1" customHeight="1" x14ac:dyDescent="0.25">
      <c r="A467" s="233" t="str">
        <f>IF(E467="visualizzare","X","")</f>
        <v/>
      </c>
      <c r="B467" s="219"/>
      <c r="C467" s="220" t="s">
        <v>1180</v>
      </c>
      <c r="D467" s="223"/>
      <c r="E467" s="236"/>
      <c r="F467" s="8" t="s">
        <v>2072</v>
      </c>
      <c r="G467" s="8" t="s">
        <v>2072</v>
      </c>
      <c r="H467" s="8" t="s">
        <v>2072</v>
      </c>
      <c r="I467" s="1"/>
      <c r="J467" s="551" t="str">
        <f t="shared" si="36"/>
        <v/>
      </c>
    </row>
    <row r="468" spans="1:10" ht="15" hidden="1" customHeight="1" x14ac:dyDescent="0.25">
      <c r="A468" s="65" t="str">
        <f>IF(E468="con difetti","X",
IF(E468="non applic.","na",
IF(E468="prog. ITR","I",
IF(E468="nota","no",
IF(OR(E468="senza difetti",E468="verificare"),"","")))))</f>
        <v/>
      </c>
      <c r="B468" s="187">
        <v>3202.02</v>
      </c>
      <c r="C468" s="58" t="s">
        <v>1176</v>
      </c>
      <c r="D468" s="13" t="s">
        <v>0</v>
      </c>
      <c r="E468" s="71" t="s">
        <v>2072</v>
      </c>
      <c r="F468" s="8" t="s">
        <v>2072</v>
      </c>
      <c r="G468" s="8" t="s">
        <v>2072</v>
      </c>
      <c r="H468" s="8" t="s">
        <v>2072</v>
      </c>
      <c r="I468" s="1"/>
      <c r="J468" s="551" t="str">
        <f t="shared" si="36"/>
        <v/>
      </c>
    </row>
    <row r="469" spans="1:10" ht="58.5" hidden="1" customHeight="1" x14ac:dyDescent="0.25">
      <c r="A469" s="233" t="str">
        <f>IF(E469="visualizzare","X","")</f>
        <v/>
      </c>
      <c r="B469" s="219"/>
      <c r="C469" s="220" t="s">
        <v>1177</v>
      </c>
      <c r="D469" s="223"/>
      <c r="E469" s="236"/>
      <c r="F469" s="8" t="s">
        <v>2072</v>
      </c>
      <c r="G469" s="8" t="s">
        <v>2072</v>
      </c>
      <c r="H469" s="8" t="s">
        <v>2072</v>
      </c>
      <c r="I469" s="1"/>
      <c r="J469" s="551" t="str">
        <f t="shared" si="36"/>
        <v/>
      </c>
    </row>
    <row r="470" spans="1:10" ht="15" hidden="1" customHeight="1" x14ac:dyDescent="0.25">
      <c r="A470" s="67" t="str">
        <f>IF(E470="con difetti","X",
IF(E470="non applic.","na",
IF(E470="prog. ITR","I",
IF(E470="nota","no",
IF(OR(E470="senza difetti",E470="verificare"),"","")))))</f>
        <v/>
      </c>
      <c r="B470" s="61">
        <v>3202.03</v>
      </c>
      <c r="C470" s="12" t="s">
        <v>1181</v>
      </c>
      <c r="D470" s="14" t="s">
        <v>2073</v>
      </c>
      <c r="E470" s="72" t="s">
        <v>2072</v>
      </c>
      <c r="F470" s="8" t="s">
        <v>2072</v>
      </c>
      <c r="G470" s="8" t="s">
        <v>2072</v>
      </c>
      <c r="H470" s="8" t="s">
        <v>2072</v>
      </c>
      <c r="I470" s="1"/>
      <c r="J470" s="551" t="str">
        <f t="shared" si="36"/>
        <v/>
      </c>
    </row>
    <row r="471" spans="1:10" ht="29.45" hidden="1" customHeight="1" x14ac:dyDescent="0.25">
      <c r="A471" s="233" t="str">
        <f>IF(E471="visualizzare","X","")</f>
        <v/>
      </c>
      <c r="B471" s="219"/>
      <c r="C471" s="220" t="s">
        <v>1182</v>
      </c>
      <c r="D471" s="223"/>
      <c r="E471" s="236"/>
      <c r="F471" s="8" t="s">
        <v>2072</v>
      </c>
      <c r="G471" s="8" t="s">
        <v>2072</v>
      </c>
      <c r="H471" s="8" t="s">
        <v>2072</v>
      </c>
      <c r="I471" s="1"/>
      <c r="J471" s="551" t="str">
        <f t="shared" si="36"/>
        <v/>
      </c>
    </row>
    <row r="472" spans="1:10" ht="29.45" hidden="1" customHeight="1" x14ac:dyDescent="0.25">
      <c r="A472" s="65" t="str">
        <f>IF(E472="con difetti","X",
IF(E472="non applic.","na",
IF(E472="prog. ITR","I",
IF(E472="nota","no",
IF(OR(E472="senza difetti",E472="verificare"),"","")))))</f>
        <v/>
      </c>
      <c r="B472" s="187">
        <v>3202.04</v>
      </c>
      <c r="C472" s="58" t="s">
        <v>1183</v>
      </c>
      <c r="D472" s="13" t="s">
        <v>0</v>
      </c>
      <c r="E472" s="71" t="s">
        <v>2072</v>
      </c>
      <c r="F472" s="8" t="s">
        <v>2072</v>
      </c>
      <c r="G472" s="8" t="s">
        <v>2072</v>
      </c>
      <c r="H472" s="8" t="s">
        <v>2072</v>
      </c>
      <c r="I472" s="1"/>
      <c r="J472" s="551" t="str">
        <f t="shared" si="36"/>
        <v/>
      </c>
    </row>
    <row r="473" spans="1:10" ht="45.75" hidden="1" thickBot="1" x14ac:dyDescent="0.3">
      <c r="A473" s="233" t="str">
        <f>IF(E473="visualizzare","X","")</f>
        <v/>
      </c>
      <c r="B473" s="219"/>
      <c r="C473" s="220" t="s">
        <v>1184</v>
      </c>
      <c r="D473" s="223"/>
      <c r="E473" s="236"/>
      <c r="F473" s="8" t="s">
        <v>2072</v>
      </c>
      <c r="G473" s="8" t="s">
        <v>2072</v>
      </c>
      <c r="H473" s="8" t="s">
        <v>2072</v>
      </c>
      <c r="I473" s="1"/>
      <c r="J473" s="551" t="str">
        <f t="shared" si="36"/>
        <v/>
      </c>
    </row>
    <row r="474" spans="1:10" ht="15.75" thickBot="1" x14ac:dyDescent="0.3">
      <c r="A474" s="154" t="str">
        <f>IF(OR(A475="X",A492="X",A513="X",A572="X",A617="X",A631="X",A643="X",A663="X",J474="non applic."),"X","")</f>
        <v/>
      </c>
      <c r="B474" s="202">
        <v>3300</v>
      </c>
      <c r="C474" s="143" t="s">
        <v>1185</v>
      </c>
      <c r="D474" s="147"/>
      <c r="E474" s="204"/>
      <c r="F474" s="8" t="s">
        <v>2072</v>
      </c>
      <c r="G474" s="8" t="s">
        <v>2072</v>
      </c>
      <c r="H474" s="8" t="s">
        <v>2072</v>
      </c>
      <c r="I474" s="8" t="s">
        <v>2072</v>
      </c>
      <c r="J474" s="551" t="str">
        <f>IF(OR($E$439="non applic.",$E$474="non applic.")=TRUE,"entfällt","")</f>
        <v/>
      </c>
    </row>
    <row r="475" spans="1:10" ht="30.75" thickBot="1" x14ac:dyDescent="0.3">
      <c r="A475" s="73" t="str">
        <f>IF(OR(COUNTIF(A476:A491,"X")&gt;0,J475="non applic."),"X","")</f>
        <v/>
      </c>
      <c r="B475" s="203">
        <v>3301</v>
      </c>
      <c r="C475" s="144" t="s">
        <v>1186</v>
      </c>
      <c r="D475" s="145"/>
      <c r="E475" s="205"/>
      <c r="F475" s="8" t="s">
        <v>2072</v>
      </c>
      <c r="G475" s="8" t="s">
        <v>2072</v>
      </c>
      <c r="H475" s="8" t="s">
        <v>2072</v>
      </c>
      <c r="I475" s="8" t="s">
        <v>2072</v>
      </c>
      <c r="J475" s="551" t="str">
        <f t="shared" ref="J475:J491" si="37">IF(OR($E$439="non applic.",$E$474="non applic.",$E$475="non applic.")=TRUE,"entfällt","")</f>
        <v/>
      </c>
    </row>
    <row r="476" spans="1:10" ht="30" x14ac:dyDescent="0.25">
      <c r="A476" s="67" t="str">
        <f>IF(E476="con difetti","X",
IF(E476="non applic.","na",
IF(E476="prog. ITR","I",
IF(E476="nota","no",
IF(OR(E476="senza difetti",E476="verificare"),"","")))))</f>
        <v/>
      </c>
      <c r="B476" s="189">
        <v>3301.01</v>
      </c>
      <c r="C476" s="68" t="s">
        <v>1187</v>
      </c>
      <c r="D476" s="19" t="s">
        <v>2073</v>
      </c>
      <c r="E476" s="72" t="s">
        <v>2072</v>
      </c>
      <c r="F476" s="8" t="s">
        <v>2072</v>
      </c>
      <c r="G476" s="8" t="s">
        <v>2072</v>
      </c>
      <c r="H476" s="8" t="s">
        <v>2072</v>
      </c>
      <c r="I476" s="8" t="s">
        <v>2072</v>
      </c>
      <c r="J476" s="551" t="str">
        <f t="shared" si="37"/>
        <v/>
      </c>
    </row>
    <row r="477" spans="1:10" ht="29.45" customHeight="1" x14ac:dyDescent="0.25">
      <c r="A477" s="233" t="str">
        <f>IF(E477="visualizzare","X","")</f>
        <v/>
      </c>
      <c r="B477" s="219"/>
      <c r="C477" s="220" t="s">
        <v>1188</v>
      </c>
      <c r="D477" s="223"/>
      <c r="E477" s="236"/>
      <c r="F477" s="8" t="s">
        <v>2072</v>
      </c>
      <c r="G477" s="8" t="s">
        <v>2072</v>
      </c>
      <c r="H477" s="8" t="s">
        <v>2072</v>
      </c>
      <c r="I477" s="8" t="s">
        <v>2072</v>
      </c>
      <c r="J477" s="551" t="str">
        <f t="shared" si="37"/>
        <v/>
      </c>
    </row>
    <row r="478" spans="1:10" ht="15" customHeight="1" x14ac:dyDescent="0.25">
      <c r="A478" s="69" t="str">
        <f>IF(E478="con difetti","X",
IF(E478="non applic.","na",
IF(E478="prog. ITR","I",
IF(E478="nota","no",
IF(OR(E478="senza difetti",E478="verificare"),"","")))))</f>
        <v/>
      </c>
      <c r="B478" s="194">
        <v>3301.02</v>
      </c>
      <c r="C478" s="60" t="s">
        <v>1189</v>
      </c>
      <c r="D478" s="15" t="s">
        <v>2074</v>
      </c>
      <c r="E478" s="155" t="s">
        <v>2072</v>
      </c>
      <c r="F478" s="8" t="s">
        <v>2072</v>
      </c>
      <c r="G478" s="8" t="s">
        <v>2072</v>
      </c>
      <c r="H478" s="8" t="s">
        <v>2072</v>
      </c>
      <c r="I478" s="8" t="s">
        <v>2072</v>
      </c>
      <c r="J478" s="551" t="str">
        <f t="shared" si="37"/>
        <v/>
      </c>
    </row>
    <row r="479" spans="1:10" ht="15" customHeight="1" x14ac:dyDescent="0.25">
      <c r="A479" s="218" t="str">
        <f>IF(E479="visualizzare","X","")</f>
        <v/>
      </c>
      <c r="B479" s="219"/>
      <c r="C479" s="220" t="s">
        <v>1190</v>
      </c>
      <c r="D479" s="223"/>
      <c r="E479" s="236"/>
      <c r="F479" s="8" t="s">
        <v>2072</v>
      </c>
      <c r="G479" s="8" t="s">
        <v>2072</v>
      </c>
      <c r="H479" s="8" t="s">
        <v>2072</v>
      </c>
      <c r="I479" s="8" t="s">
        <v>2072</v>
      </c>
      <c r="J479" s="551" t="str">
        <f t="shared" si="37"/>
        <v/>
      </c>
    </row>
    <row r="480" spans="1:10" ht="45" x14ac:dyDescent="0.25">
      <c r="A480" s="218" t="str">
        <f>IF(E480="visualizzare","X","")</f>
        <v/>
      </c>
      <c r="B480" s="219"/>
      <c r="C480" s="220" t="s">
        <v>1191</v>
      </c>
      <c r="D480" s="223"/>
      <c r="E480" s="236"/>
      <c r="F480" s="8" t="s">
        <v>2072</v>
      </c>
      <c r="G480" s="8" t="s">
        <v>2072</v>
      </c>
      <c r="H480" s="8" t="s">
        <v>2072</v>
      </c>
      <c r="I480" s="8" t="s">
        <v>2072</v>
      </c>
      <c r="J480" s="551" t="str">
        <f t="shared" si="37"/>
        <v/>
      </c>
    </row>
    <row r="481" spans="1:10" ht="29.45" customHeight="1" x14ac:dyDescent="0.25">
      <c r="A481" s="67" t="str">
        <f>IF(E481="con difetti","X",
IF(E481="non applic.","na",
IF(E481="prog. ITR","I",
IF(E481="nota","no",
IF(OR(E481="senza difetti",E481="verificare"),"","")))))</f>
        <v/>
      </c>
      <c r="B481" s="61">
        <v>3301.03</v>
      </c>
      <c r="C481" s="12" t="s">
        <v>1192</v>
      </c>
      <c r="D481" s="14" t="s">
        <v>2073</v>
      </c>
      <c r="E481" s="72" t="s">
        <v>2072</v>
      </c>
      <c r="F481" s="8" t="s">
        <v>2072</v>
      </c>
      <c r="G481" s="8" t="s">
        <v>2072</v>
      </c>
      <c r="H481" s="8" t="s">
        <v>2072</v>
      </c>
      <c r="I481" s="8" t="s">
        <v>2072</v>
      </c>
      <c r="J481" s="551" t="str">
        <f t="shared" si="37"/>
        <v/>
      </c>
    </row>
    <row r="482" spans="1:10" ht="29.45" customHeight="1" x14ac:dyDescent="0.25">
      <c r="A482" s="218" t="str">
        <f>IF(E482="visualizzare","X","")</f>
        <v/>
      </c>
      <c r="B482" s="219"/>
      <c r="C482" s="220" t="s">
        <v>1193</v>
      </c>
      <c r="D482" s="223"/>
      <c r="E482" s="236"/>
      <c r="F482" s="8" t="s">
        <v>2072</v>
      </c>
      <c r="G482" s="8" t="s">
        <v>2072</v>
      </c>
      <c r="H482" s="8" t="s">
        <v>2072</v>
      </c>
      <c r="I482" s="8" t="s">
        <v>2072</v>
      </c>
      <c r="J482" s="551" t="str">
        <f t="shared" si="37"/>
        <v/>
      </c>
    </row>
    <row r="483" spans="1:10" ht="29.45" customHeight="1" x14ac:dyDescent="0.25">
      <c r="A483" s="218" t="str">
        <f>IF(E483="visualizzare","X","")</f>
        <v/>
      </c>
      <c r="B483" s="219"/>
      <c r="C483" s="220" t="s">
        <v>1194</v>
      </c>
      <c r="D483" s="223"/>
      <c r="E483" s="236"/>
      <c r="F483" s="8" t="s">
        <v>2072</v>
      </c>
      <c r="G483" s="8" t="s">
        <v>2072</v>
      </c>
      <c r="H483" s="8" t="s">
        <v>2072</v>
      </c>
      <c r="I483" s="8" t="s">
        <v>2072</v>
      </c>
      <c r="J483" s="551" t="str">
        <f t="shared" si="37"/>
        <v/>
      </c>
    </row>
    <row r="484" spans="1:10" ht="30" x14ac:dyDescent="0.25">
      <c r="A484" s="65" t="str">
        <f>IF(E484="con difetti","X",
IF(E484="non applic.","na",
IF(E484="prog. ITR","I",
IF(E484="nota","no",
IF(OR(E484="senza difetti",E484="verificare"),"","")))))</f>
        <v/>
      </c>
      <c r="B484" s="187">
        <v>3301.04</v>
      </c>
      <c r="C484" s="58" t="s">
        <v>1195</v>
      </c>
      <c r="D484" s="13" t="s">
        <v>0</v>
      </c>
      <c r="E484" s="71" t="s">
        <v>2072</v>
      </c>
      <c r="F484" s="8" t="s">
        <v>2072</v>
      </c>
      <c r="G484" s="8" t="s">
        <v>2072</v>
      </c>
      <c r="H484" s="8" t="s">
        <v>2072</v>
      </c>
      <c r="I484" s="8" t="s">
        <v>2072</v>
      </c>
      <c r="J484" s="551" t="str">
        <f t="shared" si="37"/>
        <v/>
      </c>
    </row>
    <row r="485" spans="1:10" ht="45" x14ac:dyDescent="0.25">
      <c r="A485" s="218" t="str">
        <f>IF(E485="visualizzare","X","")</f>
        <v/>
      </c>
      <c r="B485" s="219"/>
      <c r="C485" s="220" t="s">
        <v>1196</v>
      </c>
      <c r="D485" s="223"/>
      <c r="E485" s="236"/>
      <c r="F485" s="8" t="s">
        <v>2072</v>
      </c>
      <c r="G485" s="8" t="s">
        <v>2072</v>
      </c>
      <c r="H485" s="8" t="s">
        <v>2072</v>
      </c>
      <c r="I485" s="8" t="s">
        <v>2072</v>
      </c>
      <c r="J485" s="551" t="str">
        <f t="shared" si="37"/>
        <v/>
      </c>
    </row>
    <row r="486" spans="1:10" ht="15" customHeight="1" x14ac:dyDescent="0.25">
      <c r="A486" s="65" t="str">
        <f>IF(E486="con difetti","X",
IF(E486="non applic.","na",
IF(E486="prog. ITR","I",
IF(E486="nota","no",
IF(OR(E486="senza difetti",E486="verificare"),"","")))))</f>
        <v/>
      </c>
      <c r="B486" s="187">
        <v>3301.05</v>
      </c>
      <c r="C486" s="58" t="s">
        <v>1197</v>
      </c>
      <c r="D486" s="13" t="s">
        <v>0</v>
      </c>
      <c r="E486" s="71" t="s">
        <v>2072</v>
      </c>
      <c r="F486" s="8" t="s">
        <v>2072</v>
      </c>
      <c r="G486" s="8" t="s">
        <v>2072</v>
      </c>
      <c r="H486" s="8" t="s">
        <v>2072</v>
      </c>
      <c r="I486" s="8" t="s">
        <v>2072</v>
      </c>
      <c r="J486" s="551" t="str">
        <f t="shared" si="37"/>
        <v/>
      </c>
    </row>
    <row r="487" spans="1:10" ht="15" customHeight="1" x14ac:dyDescent="0.25">
      <c r="A487" s="218" t="str">
        <f>IF(E487="visualizzare","X","")</f>
        <v/>
      </c>
      <c r="B487" s="219"/>
      <c r="C487" s="220" t="s">
        <v>1198</v>
      </c>
      <c r="D487" s="223"/>
      <c r="E487" s="236"/>
      <c r="F487" s="8" t="s">
        <v>2072</v>
      </c>
      <c r="G487" s="8" t="s">
        <v>2072</v>
      </c>
      <c r="H487" s="8" t="s">
        <v>2072</v>
      </c>
      <c r="I487" s="8" t="s">
        <v>2072</v>
      </c>
      <c r="J487" s="551" t="str">
        <f t="shared" si="37"/>
        <v/>
      </c>
    </row>
    <row r="488" spans="1:10" ht="15" customHeight="1" x14ac:dyDescent="0.25">
      <c r="A488" s="67" t="str">
        <f>IF(E488="con difetti","X",
IF(E488="non applic.","na",
IF(E488="prog. ITR","I",
IF(E488="nota","no",
IF(OR(E488="senza difetti",E488="verificare"),"","")))))</f>
        <v/>
      </c>
      <c r="B488" s="61">
        <v>3301.06</v>
      </c>
      <c r="C488" s="12" t="s">
        <v>1199</v>
      </c>
      <c r="D488" s="14" t="s">
        <v>2073</v>
      </c>
      <c r="E488" s="72" t="s">
        <v>2072</v>
      </c>
      <c r="F488" s="8" t="s">
        <v>2072</v>
      </c>
      <c r="G488" s="8" t="s">
        <v>2072</v>
      </c>
      <c r="H488" s="8" t="s">
        <v>2072</v>
      </c>
      <c r="I488" s="8" t="s">
        <v>2072</v>
      </c>
      <c r="J488" s="551" t="str">
        <f t="shared" si="37"/>
        <v/>
      </c>
    </row>
    <row r="489" spans="1:10" ht="29.45" customHeight="1" x14ac:dyDescent="0.25">
      <c r="A489" s="218" t="str">
        <f>IF(E489="visualizzare","X","")</f>
        <v/>
      </c>
      <c r="B489" s="219"/>
      <c r="C489" s="220" t="s">
        <v>1200</v>
      </c>
      <c r="D489" s="223"/>
      <c r="E489" s="236"/>
      <c r="F489" s="8" t="s">
        <v>2072</v>
      </c>
      <c r="G489" s="8" t="s">
        <v>2072</v>
      </c>
      <c r="H489" s="8" t="s">
        <v>2072</v>
      </c>
      <c r="I489" s="8" t="s">
        <v>2072</v>
      </c>
      <c r="J489" s="551" t="str">
        <f t="shared" si="37"/>
        <v/>
      </c>
    </row>
    <row r="490" spans="1:10" ht="29.45" customHeight="1" x14ac:dyDescent="0.25">
      <c r="A490" s="67" t="str">
        <f>IF(E490="con difetti","X",
IF(E490="non applic.","na",
IF(E490="prog. ITR","I",
IF(E490="nota","no",
IF(OR(E490="senza difetti",E490="verificare"),"","")))))</f>
        <v/>
      </c>
      <c r="B490" s="61">
        <v>3301.07</v>
      </c>
      <c r="C490" s="12" t="s">
        <v>1201</v>
      </c>
      <c r="D490" s="14" t="s">
        <v>2073</v>
      </c>
      <c r="E490" s="72" t="s">
        <v>2072</v>
      </c>
      <c r="F490" s="8" t="s">
        <v>2072</v>
      </c>
      <c r="G490" s="8" t="s">
        <v>2072</v>
      </c>
      <c r="H490" s="8" t="s">
        <v>2072</v>
      </c>
      <c r="I490" s="8" t="s">
        <v>2072</v>
      </c>
      <c r="J490" s="551" t="str">
        <f t="shared" si="37"/>
        <v/>
      </c>
    </row>
    <row r="491" spans="1:10" ht="29.45" customHeight="1" thickBot="1" x14ac:dyDescent="0.3">
      <c r="A491" s="233" t="str">
        <f>IF(E491="visualizzare","X","")</f>
        <v/>
      </c>
      <c r="B491" s="222"/>
      <c r="C491" s="224" t="s">
        <v>1202</v>
      </c>
      <c r="D491" s="225"/>
      <c r="E491" s="236"/>
      <c r="F491" s="8" t="s">
        <v>2072</v>
      </c>
      <c r="G491" s="8" t="s">
        <v>2072</v>
      </c>
      <c r="H491" s="8" t="s">
        <v>2072</v>
      </c>
      <c r="I491" s="8" t="s">
        <v>2072</v>
      </c>
      <c r="J491" s="551" t="str">
        <f t="shared" si="37"/>
        <v/>
      </c>
    </row>
    <row r="492" spans="1:10" ht="15.75" thickBot="1" x14ac:dyDescent="0.3">
      <c r="A492" s="73" t="str">
        <f>IF(OR(COUNTIF(A493:A512,"X")&gt;0,J492="non applic."),"X","")</f>
        <v/>
      </c>
      <c r="B492" s="203">
        <v>3302</v>
      </c>
      <c r="C492" s="144" t="s">
        <v>1203</v>
      </c>
      <c r="D492" s="145"/>
      <c r="E492" s="205"/>
      <c r="F492" s="8" t="s">
        <v>2072</v>
      </c>
      <c r="G492" s="8" t="s">
        <v>2072</v>
      </c>
      <c r="H492" s="8" t="s">
        <v>2072</v>
      </c>
      <c r="I492" s="8" t="s">
        <v>2072</v>
      </c>
      <c r="J492" s="551" t="str">
        <f t="shared" ref="J492:J512" si="38">IF(OR($E$439="non applic.",$E$474="non applic.",$E$492="non applic.")=TRUE,"entfällt","")</f>
        <v/>
      </c>
    </row>
    <row r="493" spans="1:10" ht="15" customHeight="1" x14ac:dyDescent="0.25">
      <c r="A493" s="69" t="str">
        <f>IF(E493="con difetti","X",
IF(E493="non applic.","na",
IF(E493="prog. ITR","I",
IF(E493="nota","no",
IF(OR(E493="senza difetti",E493="verificare"),"","")))))</f>
        <v/>
      </c>
      <c r="B493" s="197">
        <v>3302.01</v>
      </c>
      <c r="C493" s="70" t="s">
        <v>1204</v>
      </c>
      <c r="D493" s="18" t="s">
        <v>2074</v>
      </c>
      <c r="E493" s="155" t="s">
        <v>2072</v>
      </c>
      <c r="F493" s="8" t="s">
        <v>2072</v>
      </c>
      <c r="G493" s="8" t="s">
        <v>2072</v>
      </c>
      <c r="H493" s="8" t="s">
        <v>2072</v>
      </c>
      <c r="I493" s="8" t="s">
        <v>2072</v>
      </c>
      <c r="J493" s="551" t="str">
        <f t="shared" si="38"/>
        <v/>
      </c>
    </row>
    <row r="494" spans="1:10" ht="29.45" customHeight="1" x14ac:dyDescent="0.25">
      <c r="A494" s="233" t="str">
        <f>IF(E494="visualizzare","X","")</f>
        <v/>
      </c>
      <c r="B494" s="219"/>
      <c r="C494" s="220" t="s">
        <v>1205</v>
      </c>
      <c r="D494" s="223"/>
      <c r="E494" s="236"/>
      <c r="F494" s="8" t="s">
        <v>2072</v>
      </c>
      <c r="G494" s="8" t="s">
        <v>2072</v>
      </c>
      <c r="H494" s="8" t="s">
        <v>2072</v>
      </c>
      <c r="I494" s="8" t="s">
        <v>2072</v>
      </c>
      <c r="J494" s="551" t="str">
        <f t="shared" si="38"/>
        <v/>
      </c>
    </row>
    <row r="495" spans="1:10" ht="42" customHeight="1" x14ac:dyDescent="0.25">
      <c r="A495" s="233" t="str">
        <f>IF(E495="visualizzare","X","")</f>
        <v/>
      </c>
      <c r="B495" s="219"/>
      <c r="C495" s="220" t="s">
        <v>1206</v>
      </c>
      <c r="D495" s="223"/>
      <c r="E495" s="236"/>
      <c r="F495" s="8" t="s">
        <v>2072</v>
      </c>
      <c r="G495" s="8" t="s">
        <v>2072</v>
      </c>
      <c r="H495" s="8" t="s">
        <v>2072</v>
      </c>
      <c r="I495" s="8" t="s">
        <v>2072</v>
      </c>
      <c r="J495" s="551" t="str">
        <f t="shared" si="38"/>
        <v/>
      </c>
    </row>
    <row r="496" spans="1:10" ht="15" customHeight="1" x14ac:dyDescent="0.25">
      <c r="A496" s="67" t="str">
        <f>IF(E496="con difetti","X",
IF(E496="non applic.","na",
IF(E496="prog. ITR","I",
IF(E496="nota","no",
IF(OR(E496="senza difetti",E496="verificare"),"","")))))</f>
        <v/>
      </c>
      <c r="B496" s="61">
        <v>3302.02</v>
      </c>
      <c r="C496" s="12" t="s">
        <v>1207</v>
      </c>
      <c r="D496" s="14" t="s">
        <v>2073</v>
      </c>
      <c r="E496" s="72" t="s">
        <v>2072</v>
      </c>
      <c r="F496" s="8" t="s">
        <v>2072</v>
      </c>
      <c r="G496" s="8" t="s">
        <v>2072</v>
      </c>
      <c r="H496" s="8" t="s">
        <v>2072</v>
      </c>
      <c r="I496" s="8" t="s">
        <v>2072</v>
      </c>
      <c r="J496" s="551" t="str">
        <f t="shared" si="38"/>
        <v/>
      </c>
    </row>
    <row r="497" spans="1:10" ht="29.45" customHeight="1" x14ac:dyDescent="0.25">
      <c r="A497" s="218" t="str">
        <f>IF(E497="visualizzare","X","")</f>
        <v/>
      </c>
      <c r="B497" s="219"/>
      <c r="C497" s="220" t="s">
        <v>1208</v>
      </c>
      <c r="D497" s="223"/>
      <c r="E497" s="236"/>
      <c r="F497" s="8" t="s">
        <v>2072</v>
      </c>
      <c r="G497" s="8" t="s">
        <v>2072</v>
      </c>
      <c r="H497" s="8" t="s">
        <v>2072</v>
      </c>
      <c r="I497" s="8" t="s">
        <v>2072</v>
      </c>
      <c r="J497" s="551" t="str">
        <f t="shared" si="38"/>
        <v/>
      </c>
    </row>
    <row r="498" spans="1:10" ht="29.45" customHeight="1" x14ac:dyDescent="0.25">
      <c r="A498" s="218" t="str">
        <f>IF(E498="visualizzare","X","")</f>
        <v/>
      </c>
      <c r="B498" s="219"/>
      <c r="C498" s="220" t="s">
        <v>1202</v>
      </c>
      <c r="D498" s="223"/>
      <c r="E498" s="236"/>
      <c r="F498" s="8" t="s">
        <v>2072</v>
      </c>
      <c r="G498" s="8" t="s">
        <v>2072</v>
      </c>
      <c r="H498" s="8" t="s">
        <v>2072</v>
      </c>
      <c r="I498" s="8" t="s">
        <v>2072</v>
      </c>
      <c r="J498" s="551" t="str">
        <f t="shared" si="38"/>
        <v/>
      </c>
    </row>
    <row r="499" spans="1:10" ht="15" customHeight="1" x14ac:dyDescent="0.25">
      <c r="A499" s="69" t="str">
        <f>IF(E499="con difetti","X",
IF(E499="non applic.","na",
IF(E499="prog. ITR","I",
IF(E499="nota","no",
IF(OR(E499="senza difetti",E499="verificare"),"","")))))</f>
        <v/>
      </c>
      <c r="B499" s="194">
        <v>3302.03</v>
      </c>
      <c r="C499" s="60" t="s">
        <v>1209</v>
      </c>
      <c r="D499" s="15" t="s">
        <v>2074</v>
      </c>
      <c r="E499" s="155" t="s">
        <v>2072</v>
      </c>
      <c r="F499" s="8" t="s">
        <v>2072</v>
      </c>
      <c r="G499" s="8" t="s">
        <v>2072</v>
      </c>
      <c r="H499" s="8" t="s">
        <v>2072</v>
      </c>
      <c r="I499" s="8" t="s">
        <v>2072</v>
      </c>
      <c r="J499" s="551" t="str">
        <f t="shared" si="38"/>
        <v/>
      </c>
    </row>
    <row r="500" spans="1:10" ht="72.95" customHeight="1" x14ac:dyDescent="0.25">
      <c r="A500" s="218" t="str">
        <f>IF(E500="visualizzare","X","")</f>
        <v/>
      </c>
      <c r="B500" s="219"/>
      <c r="C500" s="220" t="s">
        <v>1210</v>
      </c>
      <c r="D500" s="223"/>
      <c r="E500" s="236"/>
      <c r="F500" s="8" t="s">
        <v>2072</v>
      </c>
      <c r="G500" s="8" t="s">
        <v>2072</v>
      </c>
      <c r="H500" s="8" t="s">
        <v>2072</v>
      </c>
      <c r="I500" s="8" t="s">
        <v>2072</v>
      </c>
      <c r="J500" s="551" t="str">
        <f t="shared" si="38"/>
        <v/>
      </c>
    </row>
    <row r="501" spans="1:10" ht="30" x14ac:dyDescent="0.25">
      <c r="A501" s="218" t="str">
        <f>IF(E501="visualizzare","X","")</f>
        <v/>
      </c>
      <c r="B501" s="219"/>
      <c r="C501" s="220" t="s">
        <v>1211</v>
      </c>
      <c r="D501" s="223"/>
      <c r="E501" s="236"/>
      <c r="F501" s="8" t="s">
        <v>2072</v>
      </c>
      <c r="G501" s="8" t="s">
        <v>2072</v>
      </c>
      <c r="H501" s="8" t="s">
        <v>2072</v>
      </c>
      <c r="I501" s="8" t="s">
        <v>2072</v>
      </c>
      <c r="J501" s="551" t="str">
        <f t="shared" si="38"/>
        <v/>
      </c>
    </row>
    <row r="502" spans="1:10" ht="15" customHeight="1" x14ac:dyDescent="0.25">
      <c r="A502" s="69" t="str">
        <f>IF(E502="con difetti","X",
IF(E502="non applic.","na",
IF(E502="prog. ITR","I",
IF(E502="nota","no",
IF(OR(E502="senza difetti",E502="verificare"),"","")))))</f>
        <v/>
      </c>
      <c r="B502" s="194">
        <v>3302.04</v>
      </c>
      <c r="C502" s="60" t="s">
        <v>1212</v>
      </c>
      <c r="D502" s="15" t="s">
        <v>2074</v>
      </c>
      <c r="E502" s="155" t="s">
        <v>2072</v>
      </c>
      <c r="F502" s="8" t="s">
        <v>2072</v>
      </c>
      <c r="G502" s="8" t="s">
        <v>2072</v>
      </c>
      <c r="H502" s="8" t="s">
        <v>2072</v>
      </c>
      <c r="I502" s="8" t="s">
        <v>2072</v>
      </c>
      <c r="J502" s="551" t="str">
        <f t="shared" si="38"/>
        <v/>
      </c>
    </row>
    <row r="503" spans="1:10" ht="43.35" customHeight="1" x14ac:dyDescent="0.25">
      <c r="A503" s="218" t="str">
        <f>IF(E503="visualizzare","X","")</f>
        <v/>
      </c>
      <c r="B503" s="219"/>
      <c r="C503" s="220" t="s">
        <v>1213</v>
      </c>
      <c r="D503" s="223"/>
      <c r="E503" s="236"/>
      <c r="F503" s="8" t="s">
        <v>2072</v>
      </c>
      <c r="G503" s="8" t="s">
        <v>2072</v>
      </c>
      <c r="H503" s="8" t="s">
        <v>2072</v>
      </c>
      <c r="I503" s="8" t="s">
        <v>2072</v>
      </c>
      <c r="J503" s="551" t="str">
        <f t="shared" si="38"/>
        <v/>
      </c>
    </row>
    <row r="504" spans="1:10" ht="30" x14ac:dyDescent="0.25">
      <c r="A504" s="218" t="str">
        <f>IF(E504="visualizzare","X","")</f>
        <v/>
      </c>
      <c r="B504" s="219"/>
      <c r="C504" s="220" t="s">
        <v>1214</v>
      </c>
      <c r="D504" s="223"/>
      <c r="E504" s="236"/>
      <c r="F504" s="8" t="s">
        <v>2072</v>
      </c>
      <c r="G504" s="8" t="s">
        <v>2072</v>
      </c>
      <c r="H504" s="8" t="s">
        <v>2072</v>
      </c>
      <c r="I504" s="8" t="s">
        <v>2072</v>
      </c>
      <c r="J504" s="551" t="str">
        <f t="shared" si="38"/>
        <v/>
      </c>
    </row>
    <row r="505" spans="1:10" ht="15" customHeight="1" x14ac:dyDescent="0.25">
      <c r="A505" s="67" t="str">
        <f>IF(E505="con difetti","X",
IF(E505="non applic.","na",
IF(E505="prog. ITR","I",
IF(E505="nota","no",
IF(OR(E505="senza difetti",E505="verificare"),"","")))))</f>
        <v/>
      </c>
      <c r="B505" s="61">
        <v>3302.05</v>
      </c>
      <c r="C505" s="12" t="s">
        <v>1215</v>
      </c>
      <c r="D505" s="14" t="s">
        <v>2073</v>
      </c>
      <c r="E505" s="72" t="s">
        <v>2072</v>
      </c>
      <c r="F505" s="8" t="s">
        <v>2072</v>
      </c>
      <c r="G505" s="8" t="s">
        <v>2072</v>
      </c>
      <c r="H505" s="8" t="s">
        <v>2072</v>
      </c>
      <c r="I505" s="8" t="s">
        <v>2072</v>
      </c>
      <c r="J505" s="551" t="str">
        <f t="shared" si="38"/>
        <v/>
      </c>
    </row>
    <row r="506" spans="1:10" ht="15" customHeight="1" x14ac:dyDescent="0.25">
      <c r="A506" s="218" t="str">
        <f>IF(E506="visualizzare","X","")</f>
        <v/>
      </c>
      <c r="B506" s="219"/>
      <c r="C506" s="220" t="s">
        <v>1216</v>
      </c>
      <c r="D506" s="223"/>
      <c r="E506" s="236"/>
      <c r="F506" s="8" t="s">
        <v>2072</v>
      </c>
      <c r="G506" s="8" t="s">
        <v>2072</v>
      </c>
      <c r="H506" s="8" t="s">
        <v>2072</v>
      </c>
      <c r="I506" s="8" t="s">
        <v>2072</v>
      </c>
      <c r="J506" s="551" t="str">
        <f t="shared" si="38"/>
        <v/>
      </c>
    </row>
    <row r="507" spans="1:10" ht="30" x14ac:dyDescent="0.25">
      <c r="A507" s="67" t="str">
        <f>IF(E507="con difetti","X",
IF(E507="non applic.","na",
IF(E507="prog. ITR","I",
IF(E507="nota","no",
IF(OR(E507="senza difetti",E507="verificare"),"","")))))</f>
        <v/>
      </c>
      <c r="B507" s="61">
        <v>3302.06</v>
      </c>
      <c r="C507" s="12" t="s">
        <v>1217</v>
      </c>
      <c r="D507" s="14" t="s">
        <v>2073</v>
      </c>
      <c r="E507" s="72" t="s">
        <v>2072</v>
      </c>
      <c r="F507" s="8" t="s">
        <v>2072</v>
      </c>
      <c r="G507" s="8" t="s">
        <v>2072</v>
      </c>
      <c r="H507" s="8" t="s">
        <v>2072</v>
      </c>
      <c r="I507" s="8" t="s">
        <v>2072</v>
      </c>
      <c r="J507" s="551" t="str">
        <f t="shared" si="38"/>
        <v/>
      </c>
    </row>
    <row r="508" spans="1:10" ht="30.75" thickBot="1" x14ac:dyDescent="0.3">
      <c r="A508" s="218" t="str">
        <f>IF(E508="visualizzare","X","")</f>
        <v/>
      </c>
      <c r="B508" s="219"/>
      <c r="C508" s="220" t="s">
        <v>1218</v>
      </c>
      <c r="D508" s="223"/>
      <c r="E508" s="236"/>
      <c r="F508" s="8" t="s">
        <v>2072</v>
      </c>
      <c r="G508" s="8" t="s">
        <v>2072</v>
      </c>
      <c r="H508" s="8" t="s">
        <v>2072</v>
      </c>
      <c r="I508" s="8" t="s">
        <v>2072</v>
      </c>
      <c r="J508" s="551" t="str">
        <f t="shared" si="38"/>
        <v/>
      </c>
    </row>
    <row r="509" spans="1:10" ht="29.45" hidden="1" customHeight="1" x14ac:dyDescent="0.25">
      <c r="A509" s="67" t="str">
        <f>IF(E509="con difetti","X",
IF(E509="non applic.","na",
IF(E509="prog. ITR","I",
IF(E509="nota","no",
IF(OR(E509="senza difetti",E509="verificare"),"","")))))</f>
        <v/>
      </c>
      <c r="B509" s="61">
        <v>3302.07</v>
      </c>
      <c r="C509" s="12" t="s">
        <v>1219</v>
      </c>
      <c r="D509" s="14" t="s">
        <v>2073</v>
      </c>
      <c r="E509" s="72" t="s">
        <v>2072</v>
      </c>
      <c r="F509" s="8" t="s">
        <v>2072</v>
      </c>
      <c r="G509" s="8" t="s">
        <v>2072</v>
      </c>
      <c r="H509" s="8" t="s">
        <v>2072</v>
      </c>
      <c r="I509" s="1"/>
      <c r="J509" s="551" t="str">
        <f t="shared" si="38"/>
        <v/>
      </c>
    </row>
    <row r="510" spans="1:10" ht="15" hidden="1" customHeight="1" x14ac:dyDescent="0.25">
      <c r="A510" s="218" t="str">
        <f>IF(E510="visualizzare","X","")</f>
        <v/>
      </c>
      <c r="B510" s="219"/>
      <c r="C510" s="220" t="s">
        <v>1220</v>
      </c>
      <c r="D510" s="223"/>
      <c r="E510" s="236"/>
      <c r="F510" s="8" t="s">
        <v>2072</v>
      </c>
      <c r="G510" s="8" t="s">
        <v>2072</v>
      </c>
      <c r="H510" s="8" t="s">
        <v>2072</v>
      </c>
      <c r="I510" s="1"/>
      <c r="J510" s="551" t="str">
        <f t="shared" si="38"/>
        <v/>
      </c>
    </row>
    <row r="511" spans="1:10" ht="15.75" hidden="1" thickBot="1" x14ac:dyDescent="0.3">
      <c r="A511" s="65" t="str">
        <f>IF(E511="con difetti","X",
IF(E511="non applic.","na",
IF(E511="prog. ITR","I",
IF(E511="nota","no",
IF(OR(E511="senza difetti",E511="verificare"),"","")))))</f>
        <v/>
      </c>
      <c r="B511" s="187">
        <v>3302.08</v>
      </c>
      <c r="C511" s="58" t="s">
        <v>1221</v>
      </c>
      <c r="D511" s="13" t="s">
        <v>0</v>
      </c>
      <c r="E511" s="71" t="s">
        <v>2072</v>
      </c>
      <c r="F511" s="324" t="s">
        <v>2072</v>
      </c>
      <c r="G511" s="8" t="s">
        <v>2072</v>
      </c>
      <c r="H511" s="1"/>
      <c r="I511" s="1"/>
      <c r="J511" s="551" t="str">
        <f t="shared" si="38"/>
        <v/>
      </c>
    </row>
    <row r="512" spans="1:10" ht="60.75" hidden="1" thickBot="1" x14ac:dyDescent="0.3">
      <c r="A512" s="233" t="str">
        <f>IF(E512="visualizzare","X","")</f>
        <v/>
      </c>
      <c r="B512" s="222"/>
      <c r="C512" s="224" t="s">
        <v>1222</v>
      </c>
      <c r="D512" s="225"/>
      <c r="E512" s="530"/>
      <c r="F512" s="324" t="s">
        <v>2072</v>
      </c>
      <c r="G512" s="8" t="s">
        <v>2072</v>
      </c>
      <c r="H512" s="1"/>
      <c r="I512" s="1"/>
      <c r="J512" s="551" t="str">
        <f t="shared" si="38"/>
        <v/>
      </c>
    </row>
    <row r="513" spans="1:10" ht="15.75" thickBot="1" x14ac:dyDescent="0.3">
      <c r="A513" s="73" t="str">
        <f>IF(OR(COUNTIF(A514:A571,"X")&gt;0,J513="non applic."),"X","")</f>
        <v/>
      </c>
      <c r="B513" s="203">
        <v>3303</v>
      </c>
      <c r="C513" s="144" t="s">
        <v>1223</v>
      </c>
      <c r="D513" s="145"/>
      <c r="E513" s="205"/>
      <c r="F513" s="8" t="s">
        <v>2072</v>
      </c>
      <c r="G513" s="8" t="s">
        <v>2072</v>
      </c>
      <c r="H513" s="8" t="s">
        <v>2072</v>
      </c>
      <c r="I513" s="8" t="s">
        <v>2072</v>
      </c>
      <c r="J513" s="551" t="str">
        <f t="shared" ref="J513:J544" si="39">IF(OR($E$439="non applic.",$E$474="non applic.",$E$513="non applic.")=TRUE,"entfällt","")</f>
        <v/>
      </c>
    </row>
    <row r="514" spans="1:10" ht="29.45" customHeight="1" x14ac:dyDescent="0.25">
      <c r="A514" s="67" t="str">
        <f>IF(E514="con difetti","X",
IF(E514="non applic.","na",
IF(E514="prog. ITR","I",
IF(E514="nota","no",
IF(OR(E514="senza difetti",E514="verificare"),"","")))))</f>
        <v/>
      </c>
      <c r="B514" s="189">
        <v>3303.01</v>
      </c>
      <c r="C514" s="68" t="s">
        <v>1224</v>
      </c>
      <c r="D514" s="19" t="s">
        <v>2073</v>
      </c>
      <c r="E514" s="72" t="s">
        <v>2072</v>
      </c>
      <c r="F514" s="8" t="s">
        <v>2072</v>
      </c>
      <c r="G514" s="8" t="s">
        <v>2072</v>
      </c>
      <c r="H514" s="8" t="s">
        <v>2072</v>
      </c>
      <c r="I514" s="8" t="s">
        <v>2072</v>
      </c>
      <c r="J514" s="551" t="str">
        <f t="shared" si="39"/>
        <v/>
      </c>
    </row>
    <row r="515" spans="1:10" ht="29.45" customHeight="1" x14ac:dyDescent="0.25">
      <c r="A515" s="233" t="str">
        <f>IF(E515="visualizzare","X","")</f>
        <v/>
      </c>
      <c r="B515" s="219"/>
      <c r="C515" s="220" t="s">
        <v>1225</v>
      </c>
      <c r="D515" s="223"/>
      <c r="E515" s="236"/>
      <c r="F515" s="8" t="s">
        <v>2072</v>
      </c>
      <c r="G515" s="8" t="s">
        <v>2072</v>
      </c>
      <c r="H515" s="8" t="s">
        <v>2072</v>
      </c>
      <c r="I515" s="8" t="s">
        <v>2072</v>
      </c>
      <c r="J515" s="551" t="str">
        <f t="shared" si="39"/>
        <v/>
      </c>
    </row>
    <row r="516" spans="1:10" ht="15" customHeight="1" x14ac:dyDescent="0.25">
      <c r="A516" s="69" t="str">
        <f>IF(E516="con difetti","X",
IF(E516="non applic.","na",
IF(E516="prog. ITR","I",
IF(E516="nota","no",
IF(OR(E516="senza difetti",E516="verificare"),"","")))))</f>
        <v/>
      </c>
      <c r="B516" s="194">
        <v>3303.02</v>
      </c>
      <c r="C516" s="60" t="s">
        <v>1226</v>
      </c>
      <c r="D516" s="15" t="s">
        <v>2074</v>
      </c>
      <c r="E516" s="155" t="s">
        <v>2072</v>
      </c>
      <c r="F516" s="8" t="s">
        <v>2072</v>
      </c>
      <c r="G516" s="8" t="s">
        <v>2072</v>
      </c>
      <c r="H516" s="8" t="s">
        <v>2072</v>
      </c>
      <c r="I516" s="8" t="s">
        <v>2072</v>
      </c>
      <c r="J516" s="551" t="str">
        <f t="shared" si="39"/>
        <v/>
      </c>
    </row>
    <row r="517" spans="1:10" ht="44.1" customHeight="1" x14ac:dyDescent="0.25">
      <c r="A517" s="218" t="str">
        <f>IF(E517="visualizzare","X","")</f>
        <v/>
      </c>
      <c r="B517" s="219"/>
      <c r="C517" s="220" t="s">
        <v>1227</v>
      </c>
      <c r="D517" s="223"/>
      <c r="E517" s="236"/>
      <c r="F517" s="8" t="s">
        <v>2072</v>
      </c>
      <c r="G517" s="8" t="s">
        <v>2072</v>
      </c>
      <c r="H517" s="8" t="s">
        <v>2072</v>
      </c>
      <c r="I517" s="8" t="s">
        <v>2072</v>
      </c>
      <c r="J517" s="551" t="str">
        <f t="shared" si="39"/>
        <v/>
      </c>
    </row>
    <row r="518" spans="1:10" ht="15" customHeight="1" x14ac:dyDescent="0.25">
      <c r="A518" s="67" t="str">
        <f>IF(E518="con difetti","X",
IF(E518="non applic.","na",
IF(E518="prog. ITR","I",
IF(E518="nota","no",
IF(OR(E518="senza difetti",E518="verificare"),"","")))))</f>
        <v/>
      </c>
      <c r="B518" s="61">
        <v>3303.03</v>
      </c>
      <c r="C518" s="12" t="s">
        <v>1228</v>
      </c>
      <c r="D518" s="14" t="s">
        <v>2073</v>
      </c>
      <c r="E518" s="72" t="s">
        <v>2072</v>
      </c>
      <c r="F518" s="8" t="s">
        <v>2072</v>
      </c>
      <c r="G518" s="8" t="s">
        <v>2072</v>
      </c>
      <c r="H518" s="8" t="s">
        <v>2072</v>
      </c>
      <c r="I518" s="8" t="s">
        <v>2072</v>
      </c>
      <c r="J518" s="551" t="str">
        <f t="shared" si="39"/>
        <v/>
      </c>
    </row>
    <row r="519" spans="1:10" ht="30" x14ac:dyDescent="0.25">
      <c r="A519" s="218" t="str">
        <f>IF(E519="visualizzare","X","")</f>
        <v/>
      </c>
      <c r="B519" s="219"/>
      <c r="C519" s="220" t="s">
        <v>1229</v>
      </c>
      <c r="D519" s="223"/>
      <c r="E519" s="236"/>
      <c r="F519" s="8" t="s">
        <v>2072</v>
      </c>
      <c r="G519" s="8" t="s">
        <v>2072</v>
      </c>
      <c r="H519" s="8" t="s">
        <v>2072</v>
      </c>
      <c r="I519" s="8" t="s">
        <v>2072</v>
      </c>
      <c r="J519" s="551" t="str">
        <f t="shared" si="39"/>
        <v/>
      </c>
    </row>
    <row r="520" spans="1:10" ht="45" x14ac:dyDescent="0.25">
      <c r="A520" s="218" t="str">
        <f>IF(E520="visualizzare","X","")</f>
        <v/>
      </c>
      <c r="B520" s="219"/>
      <c r="C520" s="220" t="s">
        <v>1230</v>
      </c>
      <c r="D520" s="223"/>
      <c r="E520" s="236"/>
      <c r="F520" s="8" t="s">
        <v>2072</v>
      </c>
      <c r="G520" s="8" t="s">
        <v>2072</v>
      </c>
      <c r="H520" s="8" t="s">
        <v>2072</v>
      </c>
      <c r="I520" s="8" t="s">
        <v>2072</v>
      </c>
      <c r="J520" s="551" t="str">
        <f t="shared" si="39"/>
        <v/>
      </c>
    </row>
    <row r="521" spans="1:10" ht="29.45" customHeight="1" x14ac:dyDescent="0.25">
      <c r="A521" s="65" t="str">
        <f>IF(E521="con difetti","X",
IF(E521="non applic.","na",
IF(E521="prog. ITR","I",
IF(E521="nota","no",
IF(OR(E521="senza difetti",E521="verificare"),"","")))))</f>
        <v/>
      </c>
      <c r="B521" s="187">
        <v>3303.04</v>
      </c>
      <c r="C521" s="58" t="s">
        <v>1231</v>
      </c>
      <c r="D521" s="13" t="s">
        <v>0</v>
      </c>
      <c r="E521" s="71" t="s">
        <v>2072</v>
      </c>
      <c r="F521" s="8" t="s">
        <v>2072</v>
      </c>
      <c r="G521" s="8" t="s">
        <v>2072</v>
      </c>
      <c r="H521" s="8" t="s">
        <v>2072</v>
      </c>
      <c r="I521" s="8" t="s">
        <v>2072</v>
      </c>
      <c r="J521" s="551" t="str">
        <f t="shared" si="39"/>
        <v/>
      </c>
    </row>
    <row r="522" spans="1:10" ht="29.45" customHeight="1" x14ac:dyDescent="0.25">
      <c r="A522" s="218" t="str">
        <f>IF(E522="visualizzare","X","")</f>
        <v/>
      </c>
      <c r="B522" s="219"/>
      <c r="C522" s="220" t="s">
        <v>1232</v>
      </c>
      <c r="D522" s="223"/>
      <c r="E522" s="236"/>
      <c r="F522" s="8" t="s">
        <v>2072</v>
      </c>
      <c r="G522" s="8" t="s">
        <v>2072</v>
      </c>
      <c r="H522" s="8" t="s">
        <v>2072</v>
      </c>
      <c r="I522" s="8" t="s">
        <v>2072</v>
      </c>
      <c r="J522" s="551" t="str">
        <f t="shared" si="39"/>
        <v/>
      </c>
    </row>
    <row r="523" spans="1:10" ht="15" customHeight="1" x14ac:dyDescent="0.25">
      <c r="A523" s="67" t="str">
        <f>IF(E523="con difetti","X",
IF(E523="non applic.","na",
IF(E523="prog. ITR","I",
IF(E523="nota","no",
IF(OR(E523="senza difetti",E523="verificare"),"","")))))</f>
        <v/>
      </c>
      <c r="B523" s="61">
        <v>3303.05</v>
      </c>
      <c r="C523" s="12" t="s">
        <v>1233</v>
      </c>
      <c r="D523" s="14" t="s">
        <v>2073</v>
      </c>
      <c r="E523" s="72" t="s">
        <v>2072</v>
      </c>
      <c r="F523" s="8" t="s">
        <v>2072</v>
      </c>
      <c r="G523" s="8" t="s">
        <v>2072</v>
      </c>
      <c r="H523" s="8" t="s">
        <v>2072</v>
      </c>
      <c r="I523" s="8" t="s">
        <v>2072</v>
      </c>
      <c r="J523" s="551" t="str">
        <f t="shared" si="39"/>
        <v/>
      </c>
    </row>
    <row r="524" spans="1:10" ht="15" customHeight="1" x14ac:dyDescent="0.25">
      <c r="A524" s="218" t="str">
        <f>IF(E524="visualizzare","X","")</f>
        <v/>
      </c>
      <c r="B524" s="219"/>
      <c r="C524" s="220" t="s">
        <v>1234</v>
      </c>
      <c r="D524" s="223"/>
      <c r="E524" s="236"/>
      <c r="F524" s="8" t="s">
        <v>2072</v>
      </c>
      <c r="G524" s="8" t="s">
        <v>2072</v>
      </c>
      <c r="H524" s="8" t="s">
        <v>2072</v>
      </c>
      <c r="I524" s="8" t="s">
        <v>2072</v>
      </c>
      <c r="J524" s="551" t="str">
        <f t="shared" si="39"/>
        <v/>
      </c>
    </row>
    <row r="525" spans="1:10" ht="15" customHeight="1" x14ac:dyDescent="0.25">
      <c r="A525" s="67" t="str">
        <f>IF(E525="con difetti","X",
IF(E525="non applic.","na",
IF(E525="prog. ITR","I",
IF(E525="nota","no",
IF(OR(E525="senza difetti",E525="verificare"),"","")))))</f>
        <v/>
      </c>
      <c r="B525" s="61">
        <v>3303.06</v>
      </c>
      <c r="C525" s="12" t="s">
        <v>1235</v>
      </c>
      <c r="D525" s="14" t="s">
        <v>2073</v>
      </c>
      <c r="E525" s="72" t="s">
        <v>2072</v>
      </c>
      <c r="F525" s="8" t="s">
        <v>2072</v>
      </c>
      <c r="G525" s="8" t="s">
        <v>2072</v>
      </c>
      <c r="H525" s="8" t="s">
        <v>2072</v>
      </c>
      <c r="I525" s="8" t="s">
        <v>2072</v>
      </c>
      <c r="J525" s="551" t="str">
        <f t="shared" si="39"/>
        <v/>
      </c>
    </row>
    <row r="526" spans="1:10" ht="15" customHeight="1" x14ac:dyDescent="0.25">
      <c r="A526" s="218" t="str">
        <f>IF(E526="visualizzare","X","")</f>
        <v/>
      </c>
      <c r="B526" s="219"/>
      <c r="C526" s="220" t="s">
        <v>1236</v>
      </c>
      <c r="D526" s="223"/>
      <c r="E526" s="236"/>
      <c r="F526" s="8" t="s">
        <v>2072</v>
      </c>
      <c r="G526" s="8" t="s">
        <v>2072</v>
      </c>
      <c r="H526" s="8" t="s">
        <v>2072</v>
      </c>
      <c r="I526" s="8" t="s">
        <v>2072</v>
      </c>
      <c r="J526" s="551" t="str">
        <f t="shared" si="39"/>
        <v/>
      </c>
    </row>
    <row r="527" spans="1:10" ht="45" x14ac:dyDescent="0.25">
      <c r="A527" s="76" t="str">
        <f>IF(E527="con difetti","X",
IF(E527="non applic.","na",
IF(E527="prog. ITR","I",
IF(E527="nota","no",
IF(OR(E527="senza difetti",E527="verificare"),"","")))))</f>
        <v/>
      </c>
      <c r="B527" s="195">
        <v>3303.07</v>
      </c>
      <c r="C527" s="75" t="s">
        <v>1237</v>
      </c>
      <c r="D527" s="74" t="s">
        <v>1</v>
      </c>
      <c r="E527" s="79" t="s">
        <v>2072</v>
      </c>
      <c r="F527" s="8" t="s">
        <v>2072</v>
      </c>
      <c r="G527" s="8" t="s">
        <v>2072</v>
      </c>
      <c r="H527" s="8" t="s">
        <v>2072</v>
      </c>
      <c r="I527" s="8" t="s">
        <v>2072</v>
      </c>
      <c r="J527" s="551" t="str">
        <f t="shared" si="39"/>
        <v/>
      </c>
    </row>
    <row r="528" spans="1:10" ht="15" customHeight="1" x14ac:dyDescent="0.25">
      <c r="A528" s="218" t="str">
        <f>IF(E528="visualizzare","X","")</f>
        <v/>
      </c>
      <c r="B528" s="219"/>
      <c r="C528" s="220" t="s">
        <v>1238</v>
      </c>
      <c r="D528" s="223"/>
      <c r="E528" s="236"/>
      <c r="F528" s="8" t="s">
        <v>2072</v>
      </c>
      <c r="G528" s="8" t="s">
        <v>2072</v>
      </c>
      <c r="H528" s="8" t="s">
        <v>2072</v>
      </c>
      <c r="I528" s="8" t="s">
        <v>2072</v>
      </c>
      <c r="J528" s="551" t="str">
        <f t="shared" si="39"/>
        <v/>
      </c>
    </row>
    <row r="529" spans="1:10" ht="29.45" customHeight="1" x14ac:dyDescent="0.25">
      <c r="A529" s="67" t="str">
        <f>IF(E529="con difetti","X",
IF(E529="non applic.","na",
IF(E529="prog. ITR","I",
IF(E529="nota","no",
IF(OR(E529="senza difetti",E529="verificare"),"","")))))</f>
        <v/>
      </c>
      <c r="B529" s="61">
        <v>3303.08</v>
      </c>
      <c r="C529" s="12" t="s">
        <v>1239</v>
      </c>
      <c r="D529" s="14" t="s">
        <v>2073</v>
      </c>
      <c r="E529" s="72" t="s">
        <v>2072</v>
      </c>
      <c r="F529" s="8" t="s">
        <v>2072</v>
      </c>
      <c r="G529" s="8" t="s">
        <v>2072</v>
      </c>
      <c r="H529" s="8" t="s">
        <v>2072</v>
      </c>
      <c r="I529" s="8" t="s">
        <v>2072</v>
      </c>
      <c r="J529" s="551" t="str">
        <f t="shared" si="39"/>
        <v/>
      </c>
    </row>
    <row r="530" spans="1:10" ht="15" customHeight="1" x14ac:dyDescent="0.25">
      <c r="A530" s="218" t="str">
        <f>IF(E530="visualizzare","X","")</f>
        <v/>
      </c>
      <c r="B530" s="219"/>
      <c r="C530" s="220" t="s">
        <v>1220</v>
      </c>
      <c r="D530" s="223"/>
      <c r="E530" s="236"/>
      <c r="F530" s="8" t="s">
        <v>2072</v>
      </c>
      <c r="G530" s="8" t="s">
        <v>2072</v>
      </c>
      <c r="H530" s="8" t="s">
        <v>2072</v>
      </c>
      <c r="I530" s="8" t="s">
        <v>2072</v>
      </c>
      <c r="J530" s="551" t="str">
        <f t="shared" si="39"/>
        <v/>
      </c>
    </row>
    <row r="531" spans="1:10" ht="15" customHeight="1" x14ac:dyDescent="0.25">
      <c r="A531" s="67" t="str">
        <f>IF(E531="con difetti","X",
IF(E531="non applic.","na",
IF(E531="prog. ITR","I",
IF(E531="nota","no",
IF(OR(E531="senza difetti",E531="verificare"),"","")))))</f>
        <v/>
      </c>
      <c r="B531" s="61">
        <v>3303.09</v>
      </c>
      <c r="C531" s="12" t="s">
        <v>1240</v>
      </c>
      <c r="D531" s="14" t="s">
        <v>2073</v>
      </c>
      <c r="E531" s="72" t="s">
        <v>2072</v>
      </c>
      <c r="F531" s="8" t="s">
        <v>2072</v>
      </c>
      <c r="G531" s="8" t="s">
        <v>2072</v>
      </c>
      <c r="H531" s="8" t="s">
        <v>2072</v>
      </c>
      <c r="I531" s="8" t="s">
        <v>2072</v>
      </c>
      <c r="J531" s="551" t="str">
        <f t="shared" si="39"/>
        <v/>
      </c>
    </row>
    <row r="532" spans="1:10" ht="29.45" customHeight="1" x14ac:dyDescent="0.25">
      <c r="A532" s="218" t="str">
        <f>IF(E532="visualizzare","X","")</f>
        <v/>
      </c>
      <c r="B532" s="219"/>
      <c r="C532" s="220" t="s">
        <v>1241</v>
      </c>
      <c r="D532" s="223"/>
      <c r="E532" s="236"/>
      <c r="F532" s="8" t="s">
        <v>2072</v>
      </c>
      <c r="G532" s="8" t="s">
        <v>2072</v>
      </c>
      <c r="H532" s="8" t="s">
        <v>2072</v>
      </c>
      <c r="I532" s="8" t="s">
        <v>2072</v>
      </c>
      <c r="J532" s="551" t="str">
        <f t="shared" si="39"/>
        <v/>
      </c>
    </row>
    <row r="533" spans="1:10" ht="15" customHeight="1" x14ac:dyDescent="0.25">
      <c r="A533" s="67" t="str">
        <f>IF(E533="con difetti","X",
IF(E533="non applic.","na",
IF(E533="prog. ITR","I",
IF(E533="nota","no",
IF(OR(E533="senza difetti",E533="verificare"),"","")))))</f>
        <v/>
      </c>
      <c r="B533" s="61">
        <v>3303.1</v>
      </c>
      <c r="C533" s="12" t="s">
        <v>1242</v>
      </c>
      <c r="D533" s="14" t="s">
        <v>2073</v>
      </c>
      <c r="E533" s="72" t="s">
        <v>2072</v>
      </c>
      <c r="F533" s="8" t="s">
        <v>2072</v>
      </c>
      <c r="G533" s="8" t="s">
        <v>2072</v>
      </c>
      <c r="H533" s="8" t="s">
        <v>2072</v>
      </c>
      <c r="I533" s="8" t="s">
        <v>2072</v>
      </c>
      <c r="J533" s="551" t="str">
        <f t="shared" si="39"/>
        <v/>
      </c>
    </row>
    <row r="534" spans="1:10" ht="15" customHeight="1" x14ac:dyDescent="0.25">
      <c r="A534" s="218" t="str">
        <f>IF(E534="visualizzare","X","")</f>
        <v/>
      </c>
      <c r="B534" s="219"/>
      <c r="C534" s="220" t="s">
        <v>1243</v>
      </c>
      <c r="D534" s="223"/>
      <c r="E534" s="236"/>
      <c r="F534" s="8" t="s">
        <v>2072</v>
      </c>
      <c r="G534" s="8" t="s">
        <v>2072</v>
      </c>
      <c r="H534" s="8" t="s">
        <v>2072</v>
      </c>
      <c r="I534" s="8" t="s">
        <v>2072</v>
      </c>
      <c r="J534" s="551" t="str">
        <f t="shared" si="39"/>
        <v/>
      </c>
    </row>
    <row r="535" spans="1:10" ht="15" customHeight="1" x14ac:dyDescent="0.25">
      <c r="A535" s="65" t="str">
        <f>IF(E535="con difetti","X",
IF(E535="non applic.","na",
IF(E535="prog. ITR","I",
IF(E535="nota","no",
IF(OR(E535="senza difetti",E535="verificare"),"","")))))</f>
        <v/>
      </c>
      <c r="B535" s="187">
        <v>3303.11</v>
      </c>
      <c r="C535" s="58" t="s">
        <v>1244</v>
      </c>
      <c r="D535" s="13" t="s">
        <v>0</v>
      </c>
      <c r="E535" s="71" t="s">
        <v>2072</v>
      </c>
      <c r="F535" s="8" t="s">
        <v>2072</v>
      </c>
      <c r="G535" s="8" t="s">
        <v>2072</v>
      </c>
      <c r="H535" s="8" t="s">
        <v>2072</v>
      </c>
      <c r="I535" s="8" t="s">
        <v>2072</v>
      </c>
      <c r="J535" s="551" t="str">
        <f t="shared" si="39"/>
        <v/>
      </c>
    </row>
    <row r="536" spans="1:10" ht="29.45" customHeight="1" x14ac:dyDescent="0.25">
      <c r="A536" s="218" t="str">
        <f>IF(E536="visualizzare","X","")</f>
        <v/>
      </c>
      <c r="B536" s="219"/>
      <c r="C536" s="220" t="s">
        <v>1245</v>
      </c>
      <c r="D536" s="223"/>
      <c r="E536" s="236"/>
      <c r="F536" s="8" t="s">
        <v>2072</v>
      </c>
      <c r="G536" s="8" t="s">
        <v>2072</v>
      </c>
      <c r="H536" s="8" t="s">
        <v>2072</v>
      </c>
      <c r="I536" s="8" t="s">
        <v>2072</v>
      </c>
      <c r="J536" s="551" t="str">
        <f t="shared" si="39"/>
        <v/>
      </c>
    </row>
    <row r="537" spans="1:10" ht="15" customHeight="1" x14ac:dyDescent="0.25">
      <c r="A537" s="65" t="str">
        <f>IF(E537="con difetti","X",
IF(E537="non applic.","na",
IF(E537="prog. ITR","I",
IF(E537="nota","no",
IF(OR(E537="senza difetti",E537="verificare"),"","")))))</f>
        <v/>
      </c>
      <c r="B537" s="187">
        <v>3303.12</v>
      </c>
      <c r="C537" s="58" t="s">
        <v>1246</v>
      </c>
      <c r="D537" s="13" t="s">
        <v>0</v>
      </c>
      <c r="E537" s="71" t="s">
        <v>2072</v>
      </c>
      <c r="F537" s="8" t="s">
        <v>2072</v>
      </c>
      <c r="G537" s="8" t="s">
        <v>2072</v>
      </c>
      <c r="H537" s="8" t="s">
        <v>2072</v>
      </c>
      <c r="I537" s="8" t="s">
        <v>2072</v>
      </c>
      <c r="J537" s="551" t="str">
        <f t="shared" si="39"/>
        <v/>
      </c>
    </row>
    <row r="538" spans="1:10" ht="30" x14ac:dyDescent="0.25">
      <c r="A538" s="218" t="str">
        <f>IF(E538="visualizzare","X","")</f>
        <v/>
      </c>
      <c r="B538" s="219"/>
      <c r="C538" s="220" t="s">
        <v>1247</v>
      </c>
      <c r="D538" s="223"/>
      <c r="E538" s="236"/>
      <c r="F538" s="8" t="s">
        <v>2072</v>
      </c>
      <c r="G538" s="8" t="s">
        <v>2072</v>
      </c>
      <c r="H538" s="8" t="s">
        <v>2072</v>
      </c>
      <c r="I538" s="8" t="s">
        <v>2072</v>
      </c>
      <c r="J538" s="551" t="str">
        <f t="shared" si="39"/>
        <v/>
      </c>
    </row>
    <row r="539" spans="1:10" ht="30" x14ac:dyDescent="0.25">
      <c r="A539" s="65" t="str">
        <f>IF(E539="con difetti","X",
IF(E539="non applic.","na",
IF(E539="prog. ITR","I",
IF(E539="nota","no",
IF(OR(E539="senza difetti",E539="verificare"),"","")))))</f>
        <v/>
      </c>
      <c r="B539" s="187">
        <v>3303.13</v>
      </c>
      <c r="C539" s="58" t="s">
        <v>1248</v>
      </c>
      <c r="D539" s="13" t="s">
        <v>0</v>
      </c>
      <c r="E539" s="71" t="s">
        <v>2072</v>
      </c>
      <c r="F539" s="8" t="s">
        <v>2072</v>
      </c>
      <c r="G539" s="8" t="s">
        <v>2072</v>
      </c>
      <c r="H539" s="8" t="s">
        <v>2072</v>
      </c>
      <c r="I539" s="8" t="s">
        <v>2072</v>
      </c>
      <c r="J539" s="551" t="str">
        <f t="shared" si="39"/>
        <v/>
      </c>
    </row>
    <row r="540" spans="1:10" ht="15" customHeight="1" x14ac:dyDescent="0.25">
      <c r="A540" s="218" t="str">
        <f>IF(E540="visualizzare","X","")</f>
        <v/>
      </c>
      <c r="B540" s="219"/>
      <c r="C540" s="220" t="s">
        <v>1249</v>
      </c>
      <c r="D540" s="223"/>
      <c r="E540" s="236"/>
      <c r="F540" s="8" t="s">
        <v>2072</v>
      </c>
      <c r="G540" s="8" t="s">
        <v>2072</v>
      </c>
      <c r="H540" s="8" t="s">
        <v>2072</v>
      </c>
      <c r="I540" s="8" t="s">
        <v>2072</v>
      </c>
      <c r="J540" s="551" t="str">
        <f t="shared" si="39"/>
        <v/>
      </c>
    </row>
    <row r="541" spans="1:10" ht="29.45" customHeight="1" x14ac:dyDescent="0.25">
      <c r="A541" s="65" t="str">
        <f>IF(E541="con difetti","X",
IF(E541="non applic.","na",
IF(E541="prog. ITR","I",
IF(E541="nota","no",
IF(OR(E541="senza difetti",E541="verificare"),"","")))))</f>
        <v/>
      </c>
      <c r="B541" s="187">
        <v>3303.14</v>
      </c>
      <c r="C541" s="58" t="s">
        <v>1250</v>
      </c>
      <c r="D541" s="13" t="s">
        <v>0</v>
      </c>
      <c r="E541" s="71" t="s">
        <v>2072</v>
      </c>
      <c r="F541" s="8" t="s">
        <v>2072</v>
      </c>
      <c r="G541" s="8" t="s">
        <v>2072</v>
      </c>
      <c r="H541" s="8" t="s">
        <v>2072</v>
      </c>
      <c r="I541" s="8" t="s">
        <v>2072</v>
      </c>
      <c r="J541" s="551" t="str">
        <f t="shared" si="39"/>
        <v/>
      </c>
    </row>
    <row r="542" spans="1:10" ht="15" customHeight="1" x14ac:dyDescent="0.25">
      <c r="A542" s="218" t="str">
        <f>IF(E542="visualizzare","X","")</f>
        <v/>
      </c>
      <c r="B542" s="219"/>
      <c r="C542" s="220" t="s">
        <v>1251</v>
      </c>
      <c r="D542" s="223"/>
      <c r="E542" s="236"/>
      <c r="F542" s="8" t="s">
        <v>2072</v>
      </c>
      <c r="G542" s="8" t="s">
        <v>2072</v>
      </c>
      <c r="H542" s="8" t="s">
        <v>2072</v>
      </c>
      <c r="I542" s="8" t="s">
        <v>2072</v>
      </c>
      <c r="J542" s="551" t="str">
        <f t="shared" si="39"/>
        <v/>
      </c>
    </row>
    <row r="543" spans="1:10" ht="15" customHeight="1" x14ac:dyDescent="0.25">
      <c r="A543" s="69" t="str">
        <f>IF(E543="con difetti","X",
IF(E543="non applic.","na",
IF(E543="prog. ITR","I",
IF(E543="nota","no",
IF(OR(E543="senza difetti",E543="verificare"),"","")))))</f>
        <v/>
      </c>
      <c r="B543" s="194">
        <v>3303.15</v>
      </c>
      <c r="C543" s="60" t="s">
        <v>1252</v>
      </c>
      <c r="D543" s="15" t="s">
        <v>2074</v>
      </c>
      <c r="E543" s="155" t="s">
        <v>2072</v>
      </c>
      <c r="F543" s="8" t="s">
        <v>2072</v>
      </c>
      <c r="G543" s="8" t="s">
        <v>2072</v>
      </c>
      <c r="H543" s="8" t="s">
        <v>2072</v>
      </c>
      <c r="I543" s="8" t="s">
        <v>2072</v>
      </c>
      <c r="J543" s="551" t="str">
        <f t="shared" si="39"/>
        <v/>
      </c>
    </row>
    <row r="544" spans="1:10" ht="15" customHeight="1" x14ac:dyDescent="0.25">
      <c r="A544" s="218" t="str">
        <f>IF(E544="visualizzare","X","")</f>
        <v/>
      </c>
      <c r="B544" s="219"/>
      <c r="C544" s="220" t="s">
        <v>1253</v>
      </c>
      <c r="D544" s="223"/>
      <c r="E544" s="236"/>
      <c r="F544" s="8" t="s">
        <v>2072</v>
      </c>
      <c r="G544" s="8" t="s">
        <v>2072</v>
      </c>
      <c r="H544" s="8" t="s">
        <v>2072</v>
      </c>
      <c r="I544" s="8" t="s">
        <v>2072</v>
      </c>
      <c r="J544" s="551" t="str">
        <f t="shared" si="39"/>
        <v/>
      </c>
    </row>
    <row r="545" spans="1:10" ht="45" x14ac:dyDescent="0.25">
      <c r="A545" s="218" t="str">
        <f>IF(E545="visualizzare","X","")</f>
        <v/>
      </c>
      <c r="B545" s="219"/>
      <c r="C545" s="220" t="s">
        <v>1254</v>
      </c>
      <c r="D545" s="223"/>
      <c r="E545" s="236"/>
      <c r="F545" s="8" t="s">
        <v>2072</v>
      </c>
      <c r="G545" s="8" t="s">
        <v>2072</v>
      </c>
      <c r="H545" s="8" t="s">
        <v>2072</v>
      </c>
      <c r="I545" s="8" t="s">
        <v>2072</v>
      </c>
      <c r="J545" s="551" t="str">
        <f t="shared" ref="J545:J571" si="40">IF(OR($E$439="non applic.",$E$474="non applic.",$E$513="non applic.")=TRUE,"entfällt","")</f>
        <v/>
      </c>
    </row>
    <row r="546" spans="1:10" ht="15" customHeight="1" x14ac:dyDescent="0.25">
      <c r="A546" s="67" t="str">
        <f>IF(E546="con difetti","X",
IF(E546="non applic.","na",
IF(E546="prog. ITR","I",
IF(E546="nota","no",
IF(OR(E546="senza difetti",E546="verificare"),"","")))))</f>
        <v/>
      </c>
      <c r="B546" s="61">
        <v>3303.16</v>
      </c>
      <c r="C546" s="12" t="s">
        <v>1255</v>
      </c>
      <c r="D546" s="14" t="s">
        <v>2073</v>
      </c>
      <c r="E546" s="72" t="s">
        <v>2072</v>
      </c>
      <c r="F546" s="8" t="s">
        <v>2072</v>
      </c>
      <c r="G546" s="8" t="s">
        <v>2072</v>
      </c>
      <c r="H546" s="8" t="s">
        <v>2072</v>
      </c>
      <c r="I546" s="8" t="s">
        <v>2072</v>
      </c>
      <c r="J546" s="551" t="str">
        <f t="shared" si="40"/>
        <v/>
      </c>
    </row>
    <row r="547" spans="1:10" ht="15" customHeight="1" x14ac:dyDescent="0.25">
      <c r="A547" s="218" t="str">
        <f>IF(E547="visualizzare","X","")</f>
        <v/>
      </c>
      <c r="B547" s="219"/>
      <c r="C547" s="220" t="s">
        <v>1256</v>
      </c>
      <c r="D547" s="223"/>
      <c r="E547" s="236"/>
      <c r="F547" s="8" t="s">
        <v>2072</v>
      </c>
      <c r="G547" s="8" t="s">
        <v>2072</v>
      </c>
      <c r="H547" s="8" t="s">
        <v>2072</v>
      </c>
      <c r="I547" s="8" t="s">
        <v>2072</v>
      </c>
      <c r="J547" s="551" t="str">
        <f t="shared" si="40"/>
        <v/>
      </c>
    </row>
    <row r="548" spans="1:10" ht="29.45" customHeight="1" x14ac:dyDescent="0.25">
      <c r="A548" s="67" t="str">
        <f>IF(E548="con difetti","X",
IF(E548="non applic.","na",
IF(E548="prog. ITR","I",
IF(E548="nota","no",
IF(OR(E548="senza difetti",E548="verificare"),"","")))))</f>
        <v/>
      </c>
      <c r="B548" s="61">
        <v>3303.17</v>
      </c>
      <c r="C548" s="12" t="s">
        <v>1257</v>
      </c>
      <c r="D548" s="14" t="s">
        <v>2073</v>
      </c>
      <c r="E548" s="72" t="s">
        <v>2072</v>
      </c>
      <c r="F548" s="8" t="s">
        <v>2072</v>
      </c>
      <c r="G548" s="8" t="s">
        <v>2072</v>
      </c>
      <c r="H548" s="8" t="s">
        <v>2072</v>
      </c>
      <c r="I548" s="8" t="s">
        <v>2072</v>
      </c>
      <c r="J548" s="551" t="str">
        <f t="shared" si="40"/>
        <v/>
      </c>
    </row>
    <row r="549" spans="1:10" ht="29.45" customHeight="1" x14ac:dyDescent="0.25">
      <c r="A549" s="218" t="str">
        <f>IF(E549="visualizzare","X","")</f>
        <v/>
      </c>
      <c r="B549" s="219"/>
      <c r="C549" s="220" t="s">
        <v>1258</v>
      </c>
      <c r="D549" s="223"/>
      <c r="E549" s="236"/>
      <c r="F549" s="8" t="s">
        <v>2072</v>
      </c>
      <c r="G549" s="8" t="s">
        <v>2072</v>
      </c>
      <c r="H549" s="8" t="s">
        <v>2072</v>
      </c>
      <c r="I549" s="8" t="s">
        <v>2072</v>
      </c>
      <c r="J549" s="551" t="str">
        <f t="shared" si="40"/>
        <v/>
      </c>
    </row>
    <row r="550" spans="1:10" ht="15" customHeight="1" x14ac:dyDescent="0.25">
      <c r="A550" s="69" t="str">
        <f>IF(E550="con difetti","X",
IF(E550="non applic.","na",
IF(E550="prog. ITR","I",
IF(E550="nota","no",
IF(OR(E550="senza difetti",E550="verificare"),"","")))))</f>
        <v/>
      </c>
      <c r="B550" s="194">
        <v>3303.18</v>
      </c>
      <c r="C550" s="60" t="s">
        <v>1259</v>
      </c>
      <c r="D550" s="15" t="s">
        <v>2074</v>
      </c>
      <c r="E550" s="155" t="s">
        <v>2072</v>
      </c>
      <c r="F550" s="8" t="s">
        <v>2072</v>
      </c>
      <c r="G550" s="8" t="s">
        <v>2072</v>
      </c>
      <c r="H550" s="8" t="s">
        <v>2072</v>
      </c>
      <c r="I550" s="8" t="s">
        <v>2072</v>
      </c>
      <c r="J550" s="551" t="str">
        <f t="shared" si="40"/>
        <v/>
      </c>
    </row>
    <row r="551" spans="1:10" ht="29.45" customHeight="1" x14ac:dyDescent="0.25">
      <c r="A551" s="218" t="str">
        <f>IF(E551="visualizzare","X","")</f>
        <v/>
      </c>
      <c r="B551" s="219"/>
      <c r="C551" s="220" t="s">
        <v>1260</v>
      </c>
      <c r="D551" s="223"/>
      <c r="E551" s="236"/>
      <c r="F551" s="8" t="s">
        <v>2072</v>
      </c>
      <c r="G551" s="8" t="s">
        <v>2072</v>
      </c>
      <c r="H551" s="8" t="s">
        <v>2072</v>
      </c>
      <c r="I551" s="8" t="s">
        <v>2072</v>
      </c>
      <c r="J551" s="551" t="str">
        <f t="shared" si="40"/>
        <v/>
      </c>
    </row>
    <row r="552" spans="1:10" ht="45" x14ac:dyDescent="0.25">
      <c r="A552" s="218" t="str">
        <f>IF(E552="visualizzare","X","")</f>
        <v/>
      </c>
      <c r="B552" s="219"/>
      <c r="C552" s="220" t="s">
        <v>1261</v>
      </c>
      <c r="D552" s="223"/>
      <c r="E552" s="236"/>
      <c r="F552" s="8" t="s">
        <v>2072</v>
      </c>
      <c r="G552" s="8" t="s">
        <v>2072</v>
      </c>
      <c r="H552" s="8" t="s">
        <v>2072</v>
      </c>
      <c r="I552" s="8" t="s">
        <v>2072</v>
      </c>
      <c r="J552" s="551" t="str">
        <f t="shared" si="40"/>
        <v/>
      </c>
    </row>
    <row r="553" spans="1:10" ht="15" customHeight="1" x14ac:dyDescent="0.25">
      <c r="A553" s="67" t="str">
        <f>IF(E553="con difetti","X",
IF(E553="non applic.","na",
IF(E553="prog. ITR","I",
IF(E553="nota","no",
IF(OR(E553="senza difetti",E553="verificare"),"","")))))</f>
        <v/>
      </c>
      <c r="B553" s="61">
        <v>3303.19</v>
      </c>
      <c r="C553" s="12" t="s">
        <v>1262</v>
      </c>
      <c r="D553" s="14" t="s">
        <v>2073</v>
      </c>
      <c r="E553" s="72" t="s">
        <v>2072</v>
      </c>
      <c r="F553" s="8" t="s">
        <v>2072</v>
      </c>
      <c r="G553" s="8" t="s">
        <v>2072</v>
      </c>
      <c r="H553" s="8" t="s">
        <v>2072</v>
      </c>
      <c r="I553" s="8" t="s">
        <v>2072</v>
      </c>
      <c r="J553" s="551" t="str">
        <f t="shared" si="40"/>
        <v/>
      </c>
    </row>
    <row r="554" spans="1:10" ht="15" customHeight="1" x14ac:dyDescent="0.25">
      <c r="A554" s="218" t="str">
        <f>IF(E554="visualizzare","X","")</f>
        <v/>
      </c>
      <c r="B554" s="219"/>
      <c r="C554" s="220" t="s">
        <v>1263</v>
      </c>
      <c r="D554" s="223"/>
      <c r="E554" s="236"/>
      <c r="F554" s="8" t="s">
        <v>2072</v>
      </c>
      <c r="G554" s="8" t="s">
        <v>2072</v>
      </c>
      <c r="H554" s="8" t="s">
        <v>2072</v>
      </c>
      <c r="I554" s="8" t="s">
        <v>2072</v>
      </c>
      <c r="J554" s="551" t="str">
        <f t="shared" si="40"/>
        <v/>
      </c>
    </row>
    <row r="555" spans="1:10" ht="15" customHeight="1" x14ac:dyDescent="0.25">
      <c r="A555" s="67" t="str">
        <f>IF(E555="con difetti","X",
IF(E555="non applic.","na",
IF(E555="prog. ITR","I",
IF(E555="nota","no",
IF(OR(E555="senza difetti",E555="verificare"),"","")))))</f>
        <v/>
      </c>
      <c r="B555" s="61">
        <v>3303.2</v>
      </c>
      <c r="C555" s="12" t="s">
        <v>1264</v>
      </c>
      <c r="D555" s="14" t="s">
        <v>2073</v>
      </c>
      <c r="E555" s="72" t="s">
        <v>2072</v>
      </c>
      <c r="F555" s="8" t="s">
        <v>2072</v>
      </c>
      <c r="G555" s="8" t="s">
        <v>2072</v>
      </c>
      <c r="H555" s="8" t="s">
        <v>2072</v>
      </c>
      <c r="I555" s="8" t="s">
        <v>2072</v>
      </c>
      <c r="J555" s="551" t="str">
        <f t="shared" si="40"/>
        <v/>
      </c>
    </row>
    <row r="556" spans="1:10" ht="30" x14ac:dyDescent="0.25">
      <c r="A556" s="218" t="str">
        <f>IF(E556="visualizzare","X","")</f>
        <v/>
      </c>
      <c r="B556" s="219"/>
      <c r="C556" s="220" t="s">
        <v>1265</v>
      </c>
      <c r="D556" s="223"/>
      <c r="E556" s="236"/>
      <c r="F556" s="8" t="s">
        <v>2072</v>
      </c>
      <c r="G556" s="8" t="s">
        <v>2072</v>
      </c>
      <c r="H556" s="8" t="s">
        <v>2072</v>
      </c>
      <c r="I556" s="8" t="s">
        <v>2072</v>
      </c>
      <c r="J556" s="551" t="str">
        <f t="shared" si="40"/>
        <v/>
      </c>
    </row>
    <row r="557" spans="1:10" ht="15" customHeight="1" x14ac:dyDescent="0.25">
      <c r="A557" s="69" t="str">
        <f>IF(E557="con difetti","X",
IF(E557="non applic.","na",
IF(E557="prog. ITR","I",
IF(E557="nota","no",
IF(OR(E557="senza difetti",E557="verificare"),"","")))))</f>
        <v/>
      </c>
      <c r="B557" s="194">
        <v>3303.21</v>
      </c>
      <c r="C557" s="60" t="s">
        <v>1266</v>
      </c>
      <c r="D557" s="15" t="s">
        <v>2074</v>
      </c>
      <c r="E557" s="155" t="s">
        <v>2072</v>
      </c>
      <c r="F557" s="8" t="s">
        <v>2072</v>
      </c>
      <c r="G557" s="8" t="s">
        <v>2072</v>
      </c>
      <c r="H557" s="8" t="s">
        <v>2072</v>
      </c>
      <c r="I557" s="8" t="s">
        <v>2072</v>
      </c>
      <c r="J557" s="551" t="str">
        <f t="shared" si="40"/>
        <v/>
      </c>
    </row>
    <row r="558" spans="1:10" ht="44.1" customHeight="1" x14ac:dyDescent="0.25">
      <c r="A558" s="218" t="str">
        <f>IF(E558="visualizzare","X","")</f>
        <v/>
      </c>
      <c r="B558" s="219"/>
      <c r="C558" s="220" t="s">
        <v>1267</v>
      </c>
      <c r="D558" s="223"/>
      <c r="E558" s="236"/>
      <c r="F558" s="8" t="s">
        <v>2072</v>
      </c>
      <c r="G558" s="8" t="s">
        <v>2072</v>
      </c>
      <c r="H558" s="8" t="s">
        <v>2072</v>
      </c>
      <c r="I558" s="8" t="s">
        <v>2072</v>
      </c>
      <c r="J558" s="551" t="str">
        <f t="shared" si="40"/>
        <v/>
      </c>
    </row>
    <row r="559" spans="1:10" ht="29.45" customHeight="1" x14ac:dyDescent="0.25">
      <c r="A559" s="69" t="str">
        <f>IF(E559="con difetti","X",
IF(E559="non applic.","na",
IF(E559="prog. ITR","I",
IF(E559="nota","no",
IF(OR(E559="senza difetti",E559="verificare"),"","")))))</f>
        <v/>
      </c>
      <c r="B559" s="194">
        <v>3303.22</v>
      </c>
      <c r="C559" s="60" t="s">
        <v>1268</v>
      </c>
      <c r="D559" s="15" t="s">
        <v>2074</v>
      </c>
      <c r="E559" s="155" t="s">
        <v>2072</v>
      </c>
      <c r="F559" s="8" t="s">
        <v>2072</v>
      </c>
      <c r="G559" s="8" t="s">
        <v>2072</v>
      </c>
      <c r="H559" s="8" t="s">
        <v>2072</v>
      </c>
      <c r="I559" s="8" t="s">
        <v>2072</v>
      </c>
      <c r="J559" s="551" t="str">
        <f t="shared" si="40"/>
        <v/>
      </c>
    </row>
    <row r="560" spans="1:10" ht="29.45" customHeight="1" x14ac:dyDescent="0.25">
      <c r="A560" s="218" t="str">
        <f>IF(E560="visualizzare","X","")</f>
        <v/>
      </c>
      <c r="B560" s="219"/>
      <c r="C560" s="220" t="s">
        <v>1269</v>
      </c>
      <c r="D560" s="223"/>
      <c r="E560" s="236"/>
      <c r="F560" s="8" t="s">
        <v>2072</v>
      </c>
      <c r="G560" s="8" t="s">
        <v>2072</v>
      </c>
      <c r="H560" s="8" t="s">
        <v>2072</v>
      </c>
      <c r="I560" s="8" t="s">
        <v>2072</v>
      </c>
      <c r="J560" s="551" t="str">
        <f t="shared" si="40"/>
        <v/>
      </c>
    </row>
    <row r="561" spans="1:10" ht="60" x14ac:dyDescent="0.25">
      <c r="A561" s="218" t="str">
        <f>IF(E561="visualizzare","X","")</f>
        <v/>
      </c>
      <c r="B561" s="219"/>
      <c r="C561" s="220" t="s">
        <v>1270</v>
      </c>
      <c r="D561" s="223"/>
      <c r="E561" s="236"/>
      <c r="F561" s="8" t="s">
        <v>2072</v>
      </c>
      <c r="G561" s="8" t="s">
        <v>2072</v>
      </c>
      <c r="H561" s="8" t="s">
        <v>2072</v>
      </c>
      <c r="I561" s="8" t="s">
        <v>2072</v>
      </c>
      <c r="J561" s="551" t="str">
        <f t="shared" si="40"/>
        <v/>
      </c>
    </row>
    <row r="562" spans="1:10" ht="15" customHeight="1" x14ac:dyDescent="0.25">
      <c r="A562" s="65" t="str">
        <f>IF(E562="con difetti","X",
IF(E562="non applic.","na",
IF(E562="prog. ITR","I",
IF(E562="nota","no",
IF(OR(E562="senza difetti",E562="verificare"),"","")))))</f>
        <v/>
      </c>
      <c r="B562" s="187">
        <v>3303.23</v>
      </c>
      <c r="C562" s="58" t="s">
        <v>1271</v>
      </c>
      <c r="D562" s="13" t="s">
        <v>0</v>
      </c>
      <c r="E562" s="71" t="s">
        <v>2072</v>
      </c>
      <c r="F562" s="8" t="s">
        <v>2072</v>
      </c>
      <c r="G562" s="8" t="s">
        <v>2072</v>
      </c>
      <c r="H562" s="8" t="s">
        <v>2072</v>
      </c>
      <c r="I562" s="8" t="s">
        <v>2072</v>
      </c>
      <c r="J562" s="551" t="str">
        <f t="shared" si="40"/>
        <v/>
      </c>
    </row>
    <row r="563" spans="1:10" ht="44.1" customHeight="1" x14ac:dyDescent="0.25">
      <c r="A563" s="218" t="str">
        <f>IF(E563="visualizzare","X","")</f>
        <v/>
      </c>
      <c r="B563" s="219"/>
      <c r="C563" s="220" t="s">
        <v>1272</v>
      </c>
      <c r="D563" s="223"/>
      <c r="E563" s="236"/>
      <c r="F563" s="8" t="s">
        <v>2072</v>
      </c>
      <c r="G563" s="8" t="s">
        <v>2072</v>
      </c>
      <c r="H563" s="8" t="s">
        <v>2072</v>
      </c>
      <c r="I563" s="8" t="s">
        <v>2072</v>
      </c>
      <c r="J563" s="551" t="str">
        <f t="shared" si="40"/>
        <v/>
      </c>
    </row>
    <row r="564" spans="1:10" x14ac:dyDescent="0.25">
      <c r="A564" s="65" t="str">
        <f>IF(E564="con difetti","X",
IF(E564="non applic.","na",
IF(E564="prog. ITR","I",
IF(E564="nota","no",
IF(OR(E564="senza difetti",E564="verificare"),"","")))))</f>
        <v/>
      </c>
      <c r="B564" s="187">
        <v>3303.24</v>
      </c>
      <c r="C564" s="58" t="s">
        <v>1273</v>
      </c>
      <c r="D564" s="13" t="s">
        <v>0</v>
      </c>
      <c r="E564" s="71" t="s">
        <v>2072</v>
      </c>
      <c r="F564" s="8" t="s">
        <v>2072</v>
      </c>
      <c r="G564" s="8" t="s">
        <v>2072</v>
      </c>
      <c r="H564" s="8" t="s">
        <v>2072</v>
      </c>
      <c r="I564" s="8" t="s">
        <v>2072</v>
      </c>
      <c r="J564" s="551" t="str">
        <f t="shared" si="40"/>
        <v/>
      </c>
    </row>
    <row r="565" spans="1:10" x14ac:dyDescent="0.25">
      <c r="A565" s="218" t="str">
        <f>IF(E565="visualizzare","X","")</f>
        <v/>
      </c>
      <c r="B565" s="219"/>
      <c r="C565" s="220" t="s">
        <v>1274</v>
      </c>
      <c r="D565" s="223"/>
      <c r="E565" s="236"/>
      <c r="F565" s="8" t="s">
        <v>2072</v>
      </c>
      <c r="G565" s="8" t="s">
        <v>2072</v>
      </c>
      <c r="H565" s="8" t="s">
        <v>2072</v>
      </c>
      <c r="I565" s="8" t="s">
        <v>2072</v>
      </c>
      <c r="J565" s="551" t="str">
        <f t="shared" si="40"/>
        <v/>
      </c>
    </row>
    <row r="566" spans="1:10" ht="44.1" customHeight="1" x14ac:dyDescent="0.25">
      <c r="A566" s="76" t="str">
        <f>IF(E566="con difetti","X",
IF(E566="non applic.","na",
IF(E566="prog. ITR","I",
IF(E566="nota","no",
IF(OR(E566="senza difetti",E566="verificare"),"","")))))</f>
        <v/>
      </c>
      <c r="B566" s="195">
        <v>3303.25</v>
      </c>
      <c r="C566" s="75" t="s">
        <v>1275</v>
      </c>
      <c r="D566" s="74" t="s">
        <v>1</v>
      </c>
      <c r="E566" s="79" t="s">
        <v>2072</v>
      </c>
      <c r="F566" s="8" t="s">
        <v>2072</v>
      </c>
      <c r="G566" s="8" t="s">
        <v>2072</v>
      </c>
      <c r="H566" s="8" t="s">
        <v>2072</v>
      </c>
      <c r="I566" s="8" t="s">
        <v>2072</v>
      </c>
      <c r="J566" s="551" t="str">
        <f t="shared" si="40"/>
        <v/>
      </c>
    </row>
    <row r="567" spans="1:10" ht="29.45" customHeight="1" x14ac:dyDescent="0.25">
      <c r="A567" s="218" t="str">
        <f>IF(E567="visualizzare","X","")</f>
        <v/>
      </c>
      <c r="B567" s="219"/>
      <c r="C567" s="220" t="s">
        <v>1276</v>
      </c>
      <c r="D567" s="223"/>
      <c r="E567" s="236"/>
      <c r="F567" s="8" t="s">
        <v>2072</v>
      </c>
      <c r="G567" s="8" t="s">
        <v>2072</v>
      </c>
      <c r="H567" s="8" t="s">
        <v>2072</v>
      </c>
      <c r="I567" s="8" t="s">
        <v>2072</v>
      </c>
      <c r="J567" s="551" t="str">
        <f t="shared" si="40"/>
        <v/>
      </c>
    </row>
    <row r="568" spans="1:10" x14ac:dyDescent="0.25">
      <c r="A568" s="65" t="str">
        <f>IF(E568="con difetti","X",
IF(E568="non applic.","na",
IF(E568="prog. ITR","I",
IF(E568="nota","no",
IF(OR(E568="senza difetti",E568="verificare"),"","")))))</f>
        <v/>
      </c>
      <c r="B568" s="187">
        <v>3303.26</v>
      </c>
      <c r="C568" s="58" t="s">
        <v>1277</v>
      </c>
      <c r="D568" s="13" t="s">
        <v>0</v>
      </c>
      <c r="E568" s="71" t="s">
        <v>2072</v>
      </c>
      <c r="F568" s="8" t="s">
        <v>2072</v>
      </c>
      <c r="G568" s="8" t="s">
        <v>2072</v>
      </c>
      <c r="H568" s="8" t="s">
        <v>2072</v>
      </c>
      <c r="I568" s="8" t="s">
        <v>2072</v>
      </c>
      <c r="J568" s="551" t="str">
        <f t="shared" si="40"/>
        <v/>
      </c>
    </row>
    <row r="569" spans="1:10" ht="29.45" customHeight="1" x14ac:dyDescent="0.25">
      <c r="A569" s="218" t="str">
        <f>IF(E569="visualizzare","X","")</f>
        <v/>
      </c>
      <c r="B569" s="219"/>
      <c r="C569" s="220" t="s">
        <v>1278</v>
      </c>
      <c r="D569" s="223"/>
      <c r="E569" s="236"/>
      <c r="F569" s="8" t="s">
        <v>2072</v>
      </c>
      <c r="G569" s="8" t="s">
        <v>2072</v>
      </c>
      <c r="H569" s="8" t="s">
        <v>2072</v>
      </c>
      <c r="I569" s="8" t="s">
        <v>2072</v>
      </c>
      <c r="J569" s="551" t="str">
        <f t="shared" si="40"/>
        <v/>
      </c>
    </row>
    <row r="570" spans="1:10" ht="45" x14ac:dyDescent="0.25">
      <c r="A570" s="76" t="str">
        <f>IF(E570="con difetti","X",
IF(E570="non applic.","na",
IF(E570="prog. ITR","I",
IF(E570="nota","no",
IF(OR(E570="senza difetti",E570="verificare"),"","")))))</f>
        <v/>
      </c>
      <c r="B570" s="195">
        <v>3303.27</v>
      </c>
      <c r="C570" s="75" t="s">
        <v>1279</v>
      </c>
      <c r="D570" s="74" t="s">
        <v>1</v>
      </c>
      <c r="E570" s="79" t="s">
        <v>2072</v>
      </c>
      <c r="F570" s="8" t="s">
        <v>2072</v>
      </c>
      <c r="G570" s="8" t="s">
        <v>2072</v>
      </c>
      <c r="H570" s="8" t="s">
        <v>2072</v>
      </c>
      <c r="I570" s="8" t="s">
        <v>2072</v>
      </c>
      <c r="J570" s="551" t="str">
        <f t="shared" si="40"/>
        <v/>
      </c>
    </row>
    <row r="571" spans="1:10" ht="60.75" thickBot="1" x14ac:dyDescent="0.3">
      <c r="A571" s="218" t="str">
        <f>IF(E571="visualizzare","X","")</f>
        <v/>
      </c>
      <c r="B571" s="222"/>
      <c r="C571" s="224" t="s">
        <v>1280</v>
      </c>
      <c r="D571" s="225"/>
      <c r="E571" s="236"/>
      <c r="F571" s="8" t="s">
        <v>2072</v>
      </c>
      <c r="G571" s="8" t="s">
        <v>2072</v>
      </c>
      <c r="H571" s="8" t="s">
        <v>2072</v>
      </c>
      <c r="I571" s="8" t="s">
        <v>2072</v>
      </c>
      <c r="J571" s="551" t="str">
        <f t="shared" si="40"/>
        <v/>
      </c>
    </row>
    <row r="572" spans="1:10" ht="15.75" hidden="1" thickBot="1" x14ac:dyDescent="0.3">
      <c r="A572" s="73" t="str">
        <f>IF(OR(COUNTIF(A573:A616,"X")&gt;0,J572="non applic."),"X","")</f>
        <v/>
      </c>
      <c r="B572" s="203">
        <v>3304</v>
      </c>
      <c r="C572" s="144" t="s">
        <v>1281</v>
      </c>
      <c r="D572" s="145"/>
      <c r="E572" s="205"/>
      <c r="F572" s="8" t="s">
        <v>2072</v>
      </c>
      <c r="G572" s="8" t="s">
        <v>2072</v>
      </c>
      <c r="H572" s="8" t="s">
        <v>2072</v>
      </c>
      <c r="I572" s="1"/>
      <c r="J572" s="551" t="str">
        <f t="shared" ref="J572:J616" si="41">IF(OR($E$439="non applic.",$E$474="non applic.",$E$572="non applic.")=TRUE,"entfällt","")</f>
        <v/>
      </c>
    </row>
    <row r="573" spans="1:10" ht="15" hidden="1" customHeight="1" x14ac:dyDescent="0.25">
      <c r="A573" s="67" t="str">
        <f>IF(E573="con difetti","X",
IF(E573="non applic.","na",
IF(E573="prog. ITR","I",
IF(E573="nota","no",
IF(OR(E573="senza difetti",E573="verificare"),"","")))))</f>
        <v/>
      </c>
      <c r="B573" s="189">
        <v>3304.01</v>
      </c>
      <c r="C573" s="68" t="s">
        <v>1228</v>
      </c>
      <c r="D573" s="19" t="s">
        <v>2073</v>
      </c>
      <c r="E573" s="72" t="s">
        <v>2072</v>
      </c>
      <c r="F573" s="8" t="s">
        <v>2072</v>
      </c>
      <c r="G573" s="8" t="s">
        <v>2072</v>
      </c>
      <c r="H573" s="8" t="s">
        <v>2072</v>
      </c>
      <c r="I573" s="1"/>
      <c r="J573" s="551" t="str">
        <f t="shared" si="41"/>
        <v/>
      </c>
    </row>
    <row r="574" spans="1:10" ht="29.45" hidden="1" customHeight="1" x14ac:dyDescent="0.25">
      <c r="A574" s="218" t="str">
        <f>IF(E574="visualizzare","X","")</f>
        <v/>
      </c>
      <c r="B574" s="219"/>
      <c r="C574" s="220" t="s">
        <v>1282</v>
      </c>
      <c r="D574" s="223"/>
      <c r="E574" s="236"/>
      <c r="F574" s="8" t="s">
        <v>2072</v>
      </c>
      <c r="G574" s="8" t="s">
        <v>2072</v>
      </c>
      <c r="H574" s="8" t="s">
        <v>2072</v>
      </c>
      <c r="I574" s="1"/>
      <c r="J574" s="551" t="str">
        <f t="shared" si="41"/>
        <v/>
      </c>
    </row>
    <row r="575" spans="1:10" ht="15" hidden="1" customHeight="1" x14ac:dyDescent="0.25">
      <c r="A575" s="69" t="str">
        <f>IF(E575="con difetti","X",
IF(E575="non applic.","na",
IF(E575="prog. ITR","I",
IF(E575="nota","no",
IF(OR(E575="senza difetti",E575="verificare"),"","")))))</f>
        <v/>
      </c>
      <c r="B575" s="194">
        <v>3304.02</v>
      </c>
      <c r="C575" s="60" t="s">
        <v>1283</v>
      </c>
      <c r="D575" s="15" t="s">
        <v>2074</v>
      </c>
      <c r="E575" s="155" t="s">
        <v>2072</v>
      </c>
      <c r="F575" s="8" t="s">
        <v>2072</v>
      </c>
      <c r="G575" s="8" t="s">
        <v>2072</v>
      </c>
      <c r="H575" s="8" t="s">
        <v>2072</v>
      </c>
      <c r="I575" s="1"/>
      <c r="J575" s="551" t="str">
        <f t="shared" si="41"/>
        <v/>
      </c>
    </row>
    <row r="576" spans="1:10" ht="29.45" hidden="1" customHeight="1" x14ac:dyDescent="0.25">
      <c r="A576" s="218" t="str">
        <f>IF(E576="visualizzare","X","")</f>
        <v/>
      </c>
      <c r="B576" s="219"/>
      <c r="C576" s="220" t="s">
        <v>1284</v>
      </c>
      <c r="D576" s="223"/>
      <c r="E576" s="236"/>
      <c r="F576" s="8" t="s">
        <v>2072</v>
      </c>
      <c r="G576" s="8" t="s">
        <v>2072</v>
      </c>
      <c r="H576" s="8" t="s">
        <v>2072</v>
      </c>
      <c r="I576" s="1"/>
      <c r="J576" s="551" t="str">
        <f t="shared" si="41"/>
        <v/>
      </c>
    </row>
    <row r="577" spans="1:10" ht="45.75" hidden="1" thickBot="1" x14ac:dyDescent="0.3">
      <c r="A577" s="218" t="str">
        <f>IF(E577="visualizzare","X","")</f>
        <v/>
      </c>
      <c r="B577" s="219"/>
      <c r="C577" s="220" t="s">
        <v>1285</v>
      </c>
      <c r="D577" s="223"/>
      <c r="E577" s="236"/>
      <c r="F577" s="8" t="s">
        <v>2072</v>
      </c>
      <c r="G577" s="8" t="s">
        <v>2072</v>
      </c>
      <c r="H577" s="8" t="s">
        <v>2072</v>
      </c>
      <c r="I577" s="1"/>
      <c r="J577" s="551" t="str">
        <f t="shared" si="41"/>
        <v/>
      </c>
    </row>
    <row r="578" spans="1:10" ht="15" hidden="1" customHeight="1" x14ac:dyDescent="0.25">
      <c r="A578" s="67" t="str">
        <f>IF(E578="con difetti","X",
IF(E578="non applic.","na",
IF(E578="prog. ITR","I",
IF(E578="nota","no",
IF(OR(E578="senza difetti",E578="verificare"),"","")))))</f>
        <v/>
      </c>
      <c r="B578" s="61">
        <v>3304.03</v>
      </c>
      <c r="C578" s="12" t="s">
        <v>1286</v>
      </c>
      <c r="D578" s="14" t="s">
        <v>2073</v>
      </c>
      <c r="E578" s="72" t="s">
        <v>2072</v>
      </c>
      <c r="F578" s="8" t="s">
        <v>2072</v>
      </c>
      <c r="G578" s="8" t="s">
        <v>2072</v>
      </c>
      <c r="H578" s="8" t="s">
        <v>2072</v>
      </c>
      <c r="I578" s="1"/>
      <c r="J578" s="551" t="str">
        <f t="shared" si="41"/>
        <v/>
      </c>
    </row>
    <row r="579" spans="1:10" ht="29.45" hidden="1" customHeight="1" x14ac:dyDescent="0.25">
      <c r="A579" s="218" t="str">
        <f>IF(E579="visualizzare","X","")</f>
        <v/>
      </c>
      <c r="B579" s="219"/>
      <c r="C579" s="220" t="s">
        <v>1287</v>
      </c>
      <c r="D579" s="223"/>
      <c r="E579" s="236"/>
      <c r="F579" s="8" t="s">
        <v>2072</v>
      </c>
      <c r="G579" s="8" t="s">
        <v>2072</v>
      </c>
      <c r="H579" s="8" t="s">
        <v>2072</v>
      </c>
      <c r="I579" s="1"/>
      <c r="J579" s="551" t="str">
        <f t="shared" si="41"/>
        <v/>
      </c>
    </row>
    <row r="580" spans="1:10" ht="15" hidden="1" customHeight="1" x14ac:dyDescent="0.25">
      <c r="A580" s="67" t="str">
        <f>IF(E580="con difetti","X",
IF(E580="non applic.","na",
IF(E580="prog. ITR","I",
IF(E580="nota","no",
IF(OR(E580="senza difetti",E580="verificare"),"","")))))</f>
        <v/>
      </c>
      <c r="B580" s="61">
        <v>3304.04</v>
      </c>
      <c r="C580" s="12" t="s">
        <v>1288</v>
      </c>
      <c r="D580" s="14" t="s">
        <v>2073</v>
      </c>
      <c r="E580" s="72" t="s">
        <v>2072</v>
      </c>
      <c r="F580" s="8" t="s">
        <v>2072</v>
      </c>
      <c r="G580" s="8" t="s">
        <v>2072</v>
      </c>
      <c r="H580" s="8" t="s">
        <v>2072</v>
      </c>
      <c r="I580" s="1"/>
      <c r="J580" s="551" t="str">
        <f t="shared" si="41"/>
        <v/>
      </c>
    </row>
    <row r="581" spans="1:10" ht="15" hidden="1" customHeight="1" x14ac:dyDescent="0.25">
      <c r="A581" s="218" t="str">
        <f>IF(E581="visualizzare","X","")</f>
        <v/>
      </c>
      <c r="B581" s="219"/>
      <c r="C581" s="220" t="s">
        <v>1289</v>
      </c>
      <c r="D581" s="223"/>
      <c r="E581" s="236"/>
      <c r="F581" s="8" t="s">
        <v>2072</v>
      </c>
      <c r="G581" s="8" t="s">
        <v>2072</v>
      </c>
      <c r="H581" s="8" t="s">
        <v>2072</v>
      </c>
      <c r="I581" s="1"/>
      <c r="J581" s="551" t="str">
        <f t="shared" si="41"/>
        <v/>
      </c>
    </row>
    <row r="582" spans="1:10" ht="15" hidden="1" customHeight="1" x14ac:dyDescent="0.25">
      <c r="A582" s="69" t="str">
        <f>IF(E582="con difetti","X",
IF(E582="non applic.","na",
IF(E582="prog. ITR","I",
IF(E582="nota","no",
IF(OR(E582="senza difetti",E582="verificare"),"","")))))</f>
        <v/>
      </c>
      <c r="B582" s="194">
        <v>3304.05</v>
      </c>
      <c r="C582" s="60" t="s">
        <v>1290</v>
      </c>
      <c r="D582" s="15" t="s">
        <v>2074</v>
      </c>
      <c r="E582" s="155" t="s">
        <v>2072</v>
      </c>
      <c r="F582" s="8" t="s">
        <v>2072</v>
      </c>
      <c r="G582" s="8" t="s">
        <v>2072</v>
      </c>
      <c r="H582" s="8" t="s">
        <v>2072</v>
      </c>
      <c r="I582" s="1"/>
      <c r="J582" s="551" t="str">
        <f t="shared" si="41"/>
        <v/>
      </c>
    </row>
    <row r="583" spans="1:10" ht="15" hidden="1" customHeight="1" x14ac:dyDescent="0.25">
      <c r="A583" s="218" t="str">
        <f>IF(E583="visualizzare","X","")</f>
        <v/>
      </c>
      <c r="B583" s="219"/>
      <c r="C583" s="220" t="s">
        <v>1291</v>
      </c>
      <c r="D583" s="223"/>
      <c r="E583" s="236"/>
      <c r="F583" s="8" t="s">
        <v>2072</v>
      </c>
      <c r="G583" s="8" t="s">
        <v>2072</v>
      </c>
      <c r="H583" s="8" t="s">
        <v>2072</v>
      </c>
      <c r="I583" s="1"/>
      <c r="J583" s="551" t="str">
        <f t="shared" si="41"/>
        <v/>
      </c>
    </row>
    <row r="584" spans="1:10" ht="45" hidden="1" customHeight="1" x14ac:dyDescent="0.25">
      <c r="A584" s="218" t="str">
        <f>IF(E584="visualizzare","X","")</f>
        <v/>
      </c>
      <c r="B584" s="219"/>
      <c r="C584" s="220" t="s">
        <v>1292</v>
      </c>
      <c r="D584" s="223"/>
      <c r="E584" s="236"/>
      <c r="F584" s="8" t="s">
        <v>2072</v>
      </c>
      <c r="G584" s="8" t="s">
        <v>2072</v>
      </c>
      <c r="H584" s="8" t="s">
        <v>2072</v>
      </c>
      <c r="I584" s="1"/>
      <c r="J584" s="551" t="str">
        <f t="shared" si="41"/>
        <v/>
      </c>
    </row>
    <row r="585" spans="1:10" ht="30.75" hidden="1" thickBot="1" x14ac:dyDescent="0.3">
      <c r="A585" s="67" t="str">
        <f>IF(E585="con difetti","X",
IF(E585="non applic.","na",
IF(E585="prog. ITR","I",
IF(E585="nota","no",
IF(OR(E585="senza difetti",E585="verificare"),"","")))))</f>
        <v/>
      </c>
      <c r="B585" s="61">
        <v>3304.06</v>
      </c>
      <c r="C585" s="12" t="s">
        <v>1293</v>
      </c>
      <c r="D585" s="14" t="s">
        <v>2073</v>
      </c>
      <c r="E585" s="72" t="s">
        <v>2072</v>
      </c>
      <c r="F585" s="8" t="s">
        <v>2072</v>
      </c>
      <c r="G585" s="8" t="s">
        <v>2072</v>
      </c>
      <c r="H585" s="8" t="s">
        <v>2072</v>
      </c>
      <c r="I585" s="1"/>
      <c r="J585" s="551" t="str">
        <f t="shared" si="41"/>
        <v/>
      </c>
    </row>
    <row r="586" spans="1:10" ht="45.75" hidden="1" thickBot="1" x14ac:dyDescent="0.3">
      <c r="A586" s="218" t="str">
        <f>IF(E586="visualizzare","X","")</f>
        <v/>
      </c>
      <c r="B586" s="219"/>
      <c r="C586" s="220" t="s">
        <v>1294</v>
      </c>
      <c r="D586" s="223"/>
      <c r="E586" s="236"/>
      <c r="F586" s="8" t="s">
        <v>2072</v>
      </c>
      <c r="G586" s="8" t="s">
        <v>2072</v>
      </c>
      <c r="H586" s="8" t="s">
        <v>2072</v>
      </c>
      <c r="I586" s="1"/>
      <c r="J586" s="551" t="str">
        <f t="shared" si="41"/>
        <v/>
      </c>
    </row>
    <row r="587" spans="1:10" ht="30.75" hidden="1" thickBot="1" x14ac:dyDescent="0.3">
      <c r="A587" s="65" t="str">
        <f>IF(E587="con difetti","X",
IF(E587="non applic.","na",
IF(E587="prog. ITR","I",
IF(E587="nota","no",
IF(OR(E587="senza difetti",E587="verificare"),"","")))))</f>
        <v/>
      </c>
      <c r="B587" s="187">
        <v>3304.07</v>
      </c>
      <c r="C587" s="58" t="s">
        <v>1295</v>
      </c>
      <c r="D587" s="13" t="s">
        <v>0</v>
      </c>
      <c r="E587" s="71" t="s">
        <v>2072</v>
      </c>
      <c r="F587" s="8" t="s">
        <v>2072</v>
      </c>
      <c r="G587" s="8" t="s">
        <v>2072</v>
      </c>
      <c r="H587" s="8" t="s">
        <v>2072</v>
      </c>
      <c r="I587" s="1"/>
      <c r="J587" s="551" t="str">
        <f t="shared" si="41"/>
        <v/>
      </c>
    </row>
    <row r="588" spans="1:10" ht="30.6" hidden="1" customHeight="1" x14ac:dyDescent="0.25">
      <c r="A588" s="218" t="str">
        <f>IF(E588="visualizzare","X","")</f>
        <v/>
      </c>
      <c r="B588" s="219"/>
      <c r="C588" s="220" t="s">
        <v>1296</v>
      </c>
      <c r="D588" s="223"/>
      <c r="E588" s="236"/>
      <c r="F588" s="8" t="s">
        <v>2072</v>
      </c>
      <c r="G588" s="8" t="s">
        <v>2072</v>
      </c>
      <c r="H588" s="8" t="s">
        <v>2072</v>
      </c>
      <c r="I588" s="1"/>
      <c r="J588" s="551" t="str">
        <f t="shared" si="41"/>
        <v/>
      </c>
    </row>
    <row r="589" spans="1:10" ht="30.75" hidden="1" thickBot="1" x14ac:dyDescent="0.3">
      <c r="A589" s="65" t="str">
        <f>IF(E589="con difetti","X",
IF(E589="non applic.","na",
IF(E589="prog. ITR","I",
IF(E589="nota","no",
IF(OR(E589="senza difetti",E589="verificare"),"","")))))</f>
        <v/>
      </c>
      <c r="B589" s="187">
        <v>3304.08</v>
      </c>
      <c r="C589" s="58" t="s">
        <v>1297</v>
      </c>
      <c r="D589" s="13" t="s">
        <v>0</v>
      </c>
      <c r="E589" s="71" t="s">
        <v>2072</v>
      </c>
      <c r="F589" s="8" t="s">
        <v>2072</v>
      </c>
      <c r="G589" s="8" t="s">
        <v>2072</v>
      </c>
      <c r="H589" s="8" t="s">
        <v>2072</v>
      </c>
      <c r="I589" s="1"/>
      <c r="J589" s="551" t="str">
        <f t="shared" si="41"/>
        <v/>
      </c>
    </row>
    <row r="590" spans="1:10" ht="30.75" hidden="1" thickBot="1" x14ac:dyDescent="0.3">
      <c r="A590" s="218" t="str">
        <f>IF(E590="visualizzare","X","")</f>
        <v/>
      </c>
      <c r="B590" s="219"/>
      <c r="C590" s="220" t="s">
        <v>1298</v>
      </c>
      <c r="D590" s="223"/>
      <c r="E590" s="236"/>
      <c r="F590" s="8" t="s">
        <v>2072</v>
      </c>
      <c r="G590" s="8" t="s">
        <v>2072</v>
      </c>
      <c r="H590" s="8" t="s">
        <v>2072</v>
      </c>
      <c r="I590" s="1"/>
      <c r="J590" s="551" t="str">
        <f t="shared" si="41"/>
        <v/>
      </c>
    </row>
    <row r="591" spans="1:10" ht="15" hidden="1" customHeight="1" x14ac:dyDescent="0.25">
      <c r="A591" s="67" t="str">
        <f>IF(E591="con difetti","X",
IF(E591="non applic.","na",
IF(E591="prog. ITR","I",
IF(E591="nota","no",
IF(OR(E591="senza difetti",E591="verificare"),"","")))))</f>
        <v/>
      </c>
      <c r="B591" s="61">
        <v>3304.09</v>
      </c>
      <c r="C591" s="12" t="s">
        <v>1299</v>
      </c>
      <c r="D591" s="14" t="s">
        <v>2073</v>
      </c>
      <c r="E591" s="72" t="s">
        <v>2072</v>
      </c>
      <c r="F591" s="8" t="s">
        <v>2072</v>
      </c>
      <c r="G591" s="8" t="s">
        <v>2072</v>
      </c>
      <c r="H591" s="8" t="s">
        <v>2072</v>
      </c>
      <c r="I591" s="1"/>
      <c r="J591" s="551" t="str">
        <f t="shared" si="41"/>
        <v/>
      </c>
    </row>
    <row r="592" spans="1:10" ht="45.75" hidden="1" thickBot="1" x14ac:dyDescent="0.3">
      <c r="A592" s="218" t="str">
        <f>IF(E592="visualizzare","X","")</f>
        <v/>
      </c>
      <c r="B592" s="219"/>
      <c r="C592" s="220" t="s">
        <v>1300</v>
      </c>
      <c r="D592" s="223"/>
      <c r="E592" s="236"/>
      <c r="F592" s="8" t="s">
        <v>2072</v>
      </c>
      <c r="G592" s="8" t="s">
        <v>2072</v>
      </c>
      <c r="H592" s="8" t="s">
        <v>2072</v>
      </c>
      <c r="I592" s="1"/>
      <c r="J592" s="551" t="str">
        <f t="shared" si="41"/>
        <v/>
      </c>
    </row>
    <row r="593" spans="1:10" ht="15" hidden="1" customHeight="1" x14ac:dyDescent="0.25">
      <c r="A593" s="69" t="str">
        <f>IF(E593="con difetti","X",
IF(E593="non applic.","na",
IF(E593="prog. ITR","I",
IF(E593="nota","no",
IF(OR(E593="senza difetti",E593="verificare"),"","")))))</f>
        <v/>
      </c>
      <c r="B593" s="194">
        <v>3304.1</v>
      </c>
      <c r="C593" s="60" t="s">
        <v>1301</v>
      </c>
      <c r="D593" s="15" t="s">
        <v>2074</v>
      </c>
      <c r="E593" s="155" t="s">
        <v>2072</v>
      </c>
      <c r="F593" s="8" t="s">
        <v>2072</v>
      </c>
      <c r="G593" s="8" t="s">
        <v>2072</v>
      </c>
      <c r="H593" s="8" t="s">
        <v>2072</v>
      </c>
      <c r="I593" s="1"/>
      <c r="J593" s="551" t="str">
        <f t="shared" si="41"/>
        <v/>
      </c>
    </row>
    <row r="594" spans="1:10" ht="29.45" hidden="1" customHeight="1" x14ac:dyDescent="0.25">
      <c r="A594" s="218" t="str">
        <f>IF(E594="visualizzare","X","")</f>
        <v/>
      </c>
      <c r="B594" s="219"/>
      <c r="C594" s="220" t="s">
        <v>1302</v>
      </c>
      <c r="D594" s="223"/>
      <c r="E594" s="236"/>
      <c r="F594" s="8" t="s">
        <v>2072</v>
      </c>
      <c r="G594" s="8" t="s">
        <v>2072</v>
      </c>
      <c r="H594" s="8" t="s">
        <v>2072</v>
      </c>
      <c r="I594" s="1"/>
      <c r="J594" s="551" t="str">
        <f t="shared" si="41"/>
        <v/>
      </c>
    </row>
    <row r="595" spans="1:10" ht="60.75" hidden="1" thickBot="1" x14ac:dyDescent="0.3">
      <c r="A595" s="218" t="str">
        <f>IF(E595="visualizzare","X","")</f>
        <v/>
      </c>
      <c r="B595" s="219"/>
      <c r="C595" s="220" t="s">
        <v>1303</v>
      </c>
      <c r="D595" s="223"/>
      <c r="E595" s="236"/>
      <c r="F595" s="8" t="s">
        <v>2072</v>
      </c>
      <c r="G595" s="8" t="s">
        <v>2072</v>
      </c>
      <c r="H595" s="8" t="s">
        <v>2072</v>
      </c>
      <c r="I595" s="1"/>
      <c r="J595" s="551" t="str">
        <f t="shared" si="41"/>
        <v/>
      </c>
    </row>
    <row r="596" spans="1:10" ht="29.45" hidden="1" customHeight="1" x14ac:dyDescent="0.25">
      <c r="A596" s="65" t="str">
        <f>IF(E596="con difetti","X",
IF(E596="non applic.","na",
IF(E596="prog. ITR","I",
IF(E596="nota","no",
IF(OR(E596="senza difetti",E596="verificare"),"","")))))</f>
        <v/>
      </c>
      <c r="B596" s="187">
        <v>3304.11</v>
      </c>
      <c r="C596" s="58" t="s">
        <v>1304</v>
      </c>
      <c r="D596" s="13" t="s">
        <v>0</v>
      </c>
      <c r="E596" s="71" t="s">
        <v>2072</v>
      </c>
      <c r="F596" s="8" t="s">
        <v>2072</v>
      </c>
      <c r="G596" s="8" t="s">
        <v>2072</v>
      </c>
      <c r="H596" s="8" t="s">
        <v>2072</v>
      </c>
      <c r="I596" s="1"/>
      <c r="J596" s="551" t="str">
        <f t="shared" si="41"/>
        <v/>
      </c>
    </row>
    <row r="597" spans="1:10" ht="44.1" hidden="1" customHeight="1" x14ac:dyDescent="0.25">
      <c r="A597" s="218" t="str">
        <f>IF(E597="visualizzare","X","")</f>
        <v/>
      </c>
      <c r="B597" s="219"/>
      <c r="C597" s="220" t="s">
        <v>1300</v>
      </c>
      <c r="D597" s="223"/>
      <c r="E597" s="236"/>
      <c r="F597" s="8" t="s">
        <v>2072</v>
      </c>
      <c r="G597" s="8" t="s">
        <v>2072</v>
      </c>
      <c r="H597" s="8" t="s">
        <v>2072</v>
      </c>
      <c r="I597" s="1"/>
      <c r="J597" s="551" t="str">
        <f t="shared" si="41"/>
        <v/>
      </c>
    </row>
    <row r="598" spans="1:10" ht="15" hidden="1" customHeight="1" x14ac:dyDescent="0.25">
      <c r="A598" s="69" t="str">
        <f>IF(E598="con difetti","X",
IF(E598="non applic.","na",
IF(E598="prog. ITR","I",
IF(E598="nota","no",
IF(OR(E598="senza difetti",E598="verificare"),"","")))))</f>
        <v/>
      </c>
      <c r="B598" s="194">
        <v>3304.12</v>
      </c>
      <c r="C598" s="60" t="s">
        <v>1305</v>
      </c>
      <c r="D598" s="15" t="s">
        <v>2074</v>
      </c>
      <c r="E598" s="155" t="s">
        <v>2072</v>
      </c>
      <c r="F598" s="8" t="s">
        <v>2072</v>
      </c>
      <c r="G598" s="8" t="s">
        <v>2072</v>
      </c>
      <c r="H598" s="8" t="s">
        <v>2072</v>
      </c>
      <c r="I598" s="1"/>
      <c r="J598" s="551" t="str">
        <f t="shared" si="41"/>
        <v/>
      </c>
    </row>
    <row r="599" spans="1:10" ht="44.1" hidden="1" customHeight="1" x14ac:dyDescent="0.25">
      <c r="A599" s="218" t="str">
        <f>IF(E599="visualizzare","X","")</f>
        <v/>
      </c>
      <c r="B599" s="219"/>
      <c r="C599" s="220" t="s">
        <v>1267</v>
      </c>
      <c r="D599" s="223"/>
      <c r="E599" s="236"/>
      <c r="F599" s="8" t="s">
        <v>2072</v>
      </c>
      <c r="G599" s="8" t="s">
        <v>2072</v>
      </c>
      <c r="H599" s="8" t="s">
        <v>2072</v>
      </c>
      <c r="I599" s="1"/>
      <c r="J599" s="551" t="str">
        <f t="shared" si="41"/>
        <v/>
      </c>
    </row>
    <row r="600" spans="1:10" ht="15" hidden="1" customHeight="1" x14ac:dyDescent="0.25">
      <c r="A600" s="67" t="str">
        <f>IF(E600="con difetti","X",
IF(E600="non applic.","na",
IF(E600="prog. ITR","I",
IF(E600="nota","no",
IF(OR(E600="senza difetti",E600="verificare"),"","")))))</f>
        <v/>
      </c>
      <c r="B600" s="61">
        <v>3304.13</v>
      </c>
      <c r="C600" s="12" t="s">
        <v>1306</v>
      </c>
      <c r="D600" s="14" t="s">
        <v>2073</v>
      </c>
      <c r="E600" s="72" t="s">
        <v>2072</v>
      </c>
      <c r="F600" s="8" t="s">
        <v>2072</v>
      </c>
      <c r="G600" s="8" t="s">
        <v>2072</v>
      </c>
      <c r="H600" s="1"/>
      <c r="I600" s="1"/>
      <c r="J600" s="551" t="str">
        <f t="shared" si="41"/>
        <v/>
      </c>
    </row>
    <row r="601" spans="1:10" ht="45.75" hidden="1" thickBot="1" x14ac:dyDescent="0.3">
      <c r="A601" s="218" t="str">
        <f>IF(E601="visualizzare","X","")</f>
        <v/>
      </c>
      <c r="B601" s="219"/>
      <c r="C601" s="220" t="s">
        <v>1307</v>
      </c>
      <c r="D601" s="223"/>
      <c r="E601" s="236"/>
      <c r="F601" s="8" t="s">
        <v>2072</v>
      </c>
      <c r="G601" s="8" t="s">
        <v>2072</v>
      </c>
      <c r="H601" s="1"/>
      <c r="I601" s="1"/>
      <c r="J601" s="551" t="str">
        <f t="shared" si="41"/>
        <v/>
      </c>
    </row>
    <row r="602" spans="1:10" ht="30.75" hidden="1" thickBot="1" x14ac:dyDescent="0.3">
      <c r="A602" s="218" t="str">
        <f>IF(E602="visualizzare","X","")</f>
        <v/>
      </c>
      <c r="B602" s="219"/>
      <c r="C602" s="220" t="s">
        <v>1308</v>
      </c>
      <c r="D602" s="223"/>
      <c r="E602" s="236"/>
      <c r="F602" s="8" t="s">
        <v>2072</v>
      </c>
      <c r="G602" s="8" t="s">
        <v>2072</v>
      </c>
      <c r="H602" s="1"/>
      <c r="I602" s="1"/>
      <c r="J602" s="551" t="str">
        <f t="shared" si="41"/>
        <v/>
      </c>
    </row>
    <row r="603" spans="1:10" ht="44.1" hidden="1" customHeight="1" x14ac:dyDescent="0.25">
      <c r="A603" s="218" t="str">
        <f>IF(E603="visualizzare","X","")</f>
        <v/>
      </c>
      <c r="B603" s="219"/>
      <c r="C603" s="220" t="s">
        <v>1309</v>
      </c>
      <c r="D603" s="223"/>
      <c r="E603" s="236"/>
      <c r="F603" s="8" t="s">
        <v>2072</v>
      </c>
      <c r="G603" s="8" t="s">
        <v>2072</v>
      </c>
      <c r="H603" s="1"/>
      <c r="I603" s="1"/>
      <c r="J603" s="551" t="str">
        <f t="shared" si="41"/>
        <v/>
      </c>
    </row>
    <row r="604" spans="1:10" ht="15" hidden="1" customHeight="1" x14ac:dyDescent="0.25">
      <c r="A604" s="67" t="str">
        <f>IF(E604="con difetti","X",
IF(E604="non applic.","na",
IF(E604="prog. ITR","I",
IF(E604="nota","no",
IF(OR(E604="senza difetti",E604="verificare"),"","")))))</f>
        <v/>
      </c>
      <c r="B604" s="61">
        <v>3304.14</v>
      </c>
      <c r="C604" s="12" t="s">
        <v>1310</v>
      </c>
      <c r="D604" s="14" t="s">
        <v>2073</v>
      </c>
      <c r="E604" s="72" t="s">
        <v>2072</v>
      </c>
      <c r="F604" s="8" t="s">
        <v>2072</v>
      </c>
      <c r="G604" s="8" t="s">
        <v>2072</v>
      </c>
      <c r="H604" s="1"/>
      <c r="I604" s="1"/>
      <c r="J604" s="551" t="str">
        <f t="shared" si="41"/>
        <v/>
      </c>
    </row>
    <row r="605" spans="1:10" ht="44.1" hidden="1" customHeight="1" x14ac:dyDescent="0.25">
      <c r="A605" s="218" t="str">
        <f>IF(E605="visualizzare","X","")</f>
        <v/>
      </c>
      <c r="B605" s="219"/>
      <c r="C605" s="220" t="s">
        <v>1311</v>
      </c>
      <c r="D605" s="223"/>
      <c r="E605" s="236"/>
      <c r="F605" s="8" t="s">
        <v>2072</v>
      </c>
      <c r="G605" s="8" t="s">
        <v>2072</v>
      </c>
      <c r="H605" s="1"/>
      <c r="I605" s="1"/>
      <c r="J605" s="551" t="str">
        <f t="shared" si="41"/>
        <v/>
      </c>
    </row>
    <row r="606" spans="1:10" ht="15" hidden="1" customHeight="1" x14ac:dyDescent="0.25">
      <c r="A606" s="65" t="str">
        <f>IF(E606="con difetti","X",
IF(E606="non applic.","na",
IF(E606="prog. ITR","I",
IF(E606="nota","no",
IF(OR(E606="senza difetti",E606="verificare"),"","")))))</f>
        <v/>
      </c>
      <c r="B606" s="187">
        <v>3304.15</v>
      </c>
      <c r="C606" s="58" t="s">
        <v>1312</v>
      </c>
      <c r="D606" s="13" t="s">
        <v>0</v>
      </c>
      <c r="E606" s="71" t="s">
        <v>2072</v>
      </c>
      <c r="F606" s="8" t="s">
        <v>2072</v>
      </c>
      <c r="G606" s="8" t="s">
        <v>2072</v>
      </c>
      <c r="H606" s="1"/>
      <c r="I606" s="1"/>
      <c r="J606" s="551" t="str">
        <f t="shared" si="41"/>
        <v/>
      </c>
    </row>
    <row r="607" spans="1:10" ht="15" hidden="1" customHeight="1" x14ac:dyDescent="0.25">
      <c r="A607" s="218" t="str">
        <f>IF(E607="visualizzare","X","")</f>
        <v/>
      </c>
      <c r="B607" s="219"/>
      <c r="C607" s="220" t="s">
        <v>1313</v>
      </c>
      <c r="D607" s="223"/>
      <c r="E607" s="236"/>
      <c r="F607" s="8" t="s">
        <v>2072</v>
      </c>
      <c r="G607" s="8" t="s">
        <v>2072</v>
      </c>
      <c r="H607" s="1"/>
      <c r="I607" s="1"/>
      <c r="J607" s="551" t="str">
        <f t="shared" si="41"/>
        <v/>
      </c>
    </row>
    <row r="608" spans="1:10" ht="29.45" hidden="1" customHeight="1" x14ac:dyDescent="0.25">
      <c r="A608" s="65" t="str">
        <f>IF(E608="con difetti","X",
IF(E608="non applic.","na",
IF(E608="prog. ITR","I",
IF(E608="nota","no",
IF(OR(E608="senza difetti",E608="verificare"),"","")))))</f>
        <v/>
      </c>
      <c r="B608" s="187">
        <v>3304.16</v>
      </c>
      <c r="C608" s="58" t="s">
        <v>1314</v>
      </c>
      <c r="D608" s="13" t="s">
        <v>0</v>
      </c>
      <c r="E608" s="71" t="s">
        <v>2072</v>
      </c>
      <c r="F608" s="8" t="s">
        <v>2072</v>
      </c>
      <c r="G608" s="8" t="s">
        <v>2072</v>
      </c>
      <c r="H608" s="1"/>
      <c r="I608" s="1"/>
      <c r="J608" s="551" t="str">
        <f t="shared" si="41"/>
        <v/>
      </c>
    </row>
    <row r="609" spans="1:10" ht="15" hidden="1" customHeight="1" x14ac:dyDescent="0.25">
      <c r="A609" s="218" t="str">
        <f>IF(E609="visualizzare","X","")</f>
        <v/>
      </c>
      <c r="B609" s="219"/>
      <c r="C609" s="220" t="s">
        <v>1313</v>
      </c>
      <c r="D609" s="223"/>
      <c r="E609" s="236"/>
      <c r="F609" s="8" t="s">
        <v>2072</v>
      </c>
      <c r="G609" s="8" t="s">
        <v>2072</v>
      </c>
      <c r="H609" s="1"/>
      <c r="I609" s="1"/>
      <c r="J609" s="551" t="str">
        <f t="shared" si="41"/>
        <v/>
      </c>
    </row>
    <row r="610" spans="1:10" ht="29.45" hidden="1" customHeight="1" x14ac:dyDescent="0.25">
      <c r="A610" s="65" t="str">
        <f>IF(E610="con difetti","X",
IF(E610="non applic.","na",
IF(E610="prog. ITR","I",
IF(E610="nota","no",
IF(OR(E610="senza difetti",E610="verificare"),"","")))))</f>
        <v/>
      </c>
      <c r="B610" s="187">
        <v>3304.17</v>
      </c>
      <c r="C610" s="58" t="s">
        <v>1315</v>
      </c>
      <c r="D610" s="13" t="s">
        <v>0</v>
      </c>
      <c r="E610" s="71" t="s">
        <v>2072</v>
      </c>
      <c r="F610" s="8" t="s">
        <v>2072</v>
      </c>
      <c r="G610" s="8" t="s">
        <v>2072</v>
      </c>
      <c r="H610" s="1"/>
      <c r="I610" s="1"/>
      <c r="J610" s="551" t="str">
        <f t="shared" si="41"/>
        <v/>
      </c>
    </row>
    <row r="611" spans="1:10" ht="15" hidden="1" customHeight="1" x14ac:dyDescent="0.25">
      <c r="A611" s="218" t="str">
        <f>IF(E611="visualizzare","X","")</f>
        <v/>
      </c>
      <c r="B611" s="219"/>
      <c r="C611" s="220" t="s">
        <v>1313</v>
      </c>
      <c r="D611" s="223"/>
      <c r="E611" s="236"/>
      <c r="F611" s="8" t="s">
        <v>2072</v>
      </c>
      <c r="G611" s="8" t="s">
        <v>2072</v>
      </c>
      <c r="H611" s="1"/>
      <c r="I611" s="1"/>
      <c r="J611" s="551" t="str">
        <f t="shared" si="41"/>
        <v/>
      </c>
    </row>
    <row r="612" spans="1:10" ht="29.45" hidden="1" customHeight="1" x14ac:dyDescent="0.25">
      <c r="A612" s="218" t="str">
        <f>IF(E612="visualizzare","X","")</f>
        <v/>
      </c>
      <c r="B612" s="219"/>
      <c r="C612" s="220" t="s">
        <v>1202</v>
      </c>
      <c r="D612" s="223"/>
      <c r="E612" s="236"/>
      <c r="F612" s="8" t="s">
        <v>2072</v>
      </c>
      <c r="G612" s="8" t="s">
        <v>2072</v>
      </c>
      <c r="H612" s="1"/>
      <c r="I612" s="1"/>
      <c r="J612" s="551" t="str">
        <f t="shared" si="41"/>
        <v/>
      </c>
    </row>
    <row r="613" spans="1:10" ht="29.45" hidden="1" customHeight="1" x14ac:dyDescent="0.25">
      <c r="A613" s="67" t="str">
        <f>IF(E613="con difetti","X",
IF(E613="non applic.","na",
IF(E613="prog. ITR","I",
IF(E613="nota","no",
IF(OR(E613="senza difetti",E613="verificare"),"","")))))</f>
        <v/>
      </c>
      <c r="B613" s="61">
        <v>3304.18</v>
      </c>
      <c r="C613" s="12" t="s">
        <v>1316</v>
      </c>
      <c r="D613" s="14" t="s">
        <v>2073</v>
      </c>
      <c r="E613" s="72" t="s">
        <v>2072</v>
      </c>
      <c r="F613" s="8" t="s">
        <v>2072</v>
      </c>
      <c r="G613" s="8" t="s">
        <v>2072</v>
      </c>
      <c r="H613" s="1"/>
      <c r="I613" s="1"/>
      <c r="J613" s="551" t="str">
        <f t="shared" si="41"/>
        <v/>
      </c>
    </row>
    <row r="614" spans="1:10" ht="15" hidden="1" customHeight="1" x14ac:dyDescent="0.25">
      <c r="A614" s="218" t="str">
        <f>IF(E614="visualizzare","X","")</f>
        <v/>
      </c>
      <c r="B614" s="219"/>
      <c r="C614" s="220" t="s">
        <v>1317</v>
      </c>
      <c r="D614" s="223"/>
      <c r="E614" s="236"/>
      <c r="F614" s="8" t="s">
        <v>2072</v>
      </c>
      <c r="G614" s="8" t="s">
        <v>2072</v>
      </c>
      <c r="H614" s="1"/>
      <c r="I614" s="1"/>
      <c r="J614" s="551" t="str">
        <f t="shared" si="41"/>
        <v/>
      </c>
    </row>
    <row r="615" spans="1:10" ht="29.45" hidden="1" customHeight="1" x14ac:dyDescent="0.25">
      <c r="A615" s="65" t="str">
        <f>IF(E615="con difetti","X",
IF(E615="non applic.","na",
IF(E615="prog. ITR","I",
IF(E615="nota","no",
IF(OR(E615="senza difetti",E615="verificare"),"","")))))</f>
        <v/>
      </c>
      <c r="B615" s="187">
        <v>3304.19</v>
      </c>
      <c r="C615" s="58" t="s">
        <v>1318</v>
      </c>
      <c r="D615" s="13" t="s">
        <v>0</v>
      </c>
      <c r="E615" s="71" t="s">
        <v>2072</v>
      </c>
      <c r="F615" s="8" t="s">
        <v>2072</v>
      </c>
      <c r="G615" s="8" t="s">
        <v>2072</v>
      </c>
      <c r="H615" s="1"/>
      <c r="I615" s="1"/>
      <c r="J615" s="551" t="str">
        <f t="shared" si="41"/>
        <v/>
      </c>
    </row>
    <row r="616" spans="1:10" ht="120.75" hidden="1" thickBot="1" x14ac:dyDescent="0.3">
      <c r="A616" s="233" t="str">
        <f>IF(E616="visualizzare","X","")</f>
        <v/>
      </c>
      <c r="B616" s="222"/>
      <c r="C616" s="224" t="s">
        <v>1319</v>
      </c>
      <c r="D616" s="225"/>
      <c r="E616" s="236"/>
      <c r="F616" s="8" t="s">
        <v>2072</v>
      </c>
      <c r="G616" s="8" t="s">
        <v>2072</v>
      </c>
      <c r="H616" s="1"/>
      <c r="I616" s="1"/>
      <c r="J616" s="551" t="str">
        <f t="shared" si="41"/>
        <v/>
      </c>
    </row>
    <row r="617" spans="1:10" ht="15.75" thickBot="1" x14ac:dyDescent="0.3">
      <c r="A617" s="73" t="str">
        <f>IF(OR(COUNTIF(A618:A630,"X")&gt;0,J617="non applic."),"X","")</f>
        <v/>
      </c>
      <c r="B617" s="203">
        <v>3305</v>
      </c>
      <c r="C617" s="144" t="s">
        <v>1320</v>
      </c>
      <c r="D617" s="145"/>
      <c r="E617" s="205"/>
      <c r="F617" s="8" t="s">
        <v>2072</v>
      </c>
      <c r="G617" s="8" t="s">
        <v>2072</v>
      </c>
      <c r="H617" s="8" t="s">
        <v>2072</v>
      </c>
      <c r="I617" s="8" t="s">
        <v>2072</v>
      </c>
      <c r="J617" s="551" t="str">
        <f t="shared" ref="J617:J630" si="42">IF(OR($E$439="non applic.",$E$474="non applic.",$E$617="non applic.")=TRUE,"entfällt","")</f>
        <v/>
      </c>
    </row>
    <row r="618" spans="1:10" ht="29.45" customHeight="1" x14ac:dyDescent="0.25">
      <c r="A618" s="67" t="str">
        <f>IF(E618="con difetti","X",
IF(E618="non applic.","na",
IF(E618="prog. ITR","I",
IF(E618="nota","no",
IF(OR(E618="senza difetti",E618="verificare"),"","")))))</f>
        <v/>
      </c>
      <c r="B618" s="189">
        <v>3305.01</v>
      </c>
      <c r="C618" s="68" t="s">
        <v>1321</v>
      </c>
      <c r="D618" s="19" t="s">
        <v>2073</v>
      </c>
      <c r="E618" s="72" t="s">
        <v>2072</v>
      </c>
      <c r="F618" s="8" t="s">
        <v>2072</v>
      </c>
      <c r="G618" s="8" t="s">
        <v>2072</v>
      </c>
      <c r="H618" s="8" t="s">
        <v>2072</v>
      </c>
      <c r="I618" s="8" t="s">
        <v>2072</v>
      </c>
      <c r="J618" s="551" t="str">
        <f t="shared" si="42"/>
        <v/>
      </c>
    </row>
    <row r="619" spans="1:10" ht="30" customHeight="1" x14ac:dyDescent="0.25">
      <c r="A619" s="233" t="str">
        <f>IF(E619="visualizzare","X","")</f>
        <v/>
      </c>
      <c r="B619" s="219"/>
      <c r="C619" s="220" t="s">
        <v>1322</v>
      </c>
      <c r="D619" s="223"/>
      <c r="E619" s="236"/>
      <c r="F619" s="8" t="s">
        <v>2072</v>
      </c>
      <c r="G619" s="8" t="s">
        <v>2072</v>
      </c>
      <c r="H619" s="8" t="s">
        <v>2072</v>
      </c>
      <c r="I619" s="8" t="s">
        <v>2072</v>
      </c>
      <c r="J619" s="551" t="str">
        <f t="shared" si="42"/>
        <v/>
      </c>
    </row>
    <row r="620" spans="1:10" ht="29.45" customHeight="1" x14ac:dyDescent="0.25">
      <c r="A620" s="67" t="str">
        <f>IF(E620="con difetti","X",
IF(E620="non applic.","na",
IF(E620="prog. ITR","I",
IF(E620="nota","no",
IF(OR(E620="senza difetti",E620="verificare"),"","")))))</f>
        <v/>
      </c>
      <c r="B620" s="61">
        <v>3305.02</v>
      </c>
      <c r="C620" s="12" t="s">
        <v>1323</v>
      </c>
      <c r="D620" s="14" t="s">
        <v>2073</v>
      </c>
      <c r="E620" s="72" t="s">
        <v>2072</v>
      </c>
      <c r="F620" s="8" t="s">
        <v>2072</v>
      </c>
      <c r="G620" s="8" t="s">
        <v>2072</v>
      </c>
      <c r="H620" s="8" t="s">
        <v>2072</v>
      </c>
      <c r="I620" s="8" t="s">
        <v>2072</v>
      </c>
      <c r="J620" s="551" t="str">
        <f t="shared" si="42"/>
        <v/>
      </c>
    </row>
    <row r="621" spans="1:10" ht="29.45" customHeight="1" thickBot="1" x14ac:dyDescent="0.3">
      <c r="A621" s="218" t="str">
        <f>IF(E621="visualizzare","X","")</f>
        <v/>
      </c>
      <c r="B621" s="219"/>
      <c r="C621" s="220" t="s">
        <v>1324</v>
      </c>
      <c r="D621" s="223"/>
      <c r="E621" s="236"/>
      <c r="F621" s="8" t="s">
        <v>2072</v>
      </c>
      <c r="G621" s="8" t="s">
        <v>2072</v>
      </c>
      <c r="H621" s="8" t="s">
        <v>2072</v>
      </c>
      <c r="I621" s="8" t="s">
        <v>2072</v>
      </c>
      <c r="J621" s="551" t="str">
        <f t="shared" si="42"/>
        <v/>
      </c>
    </row>
    <row r="622" spans="1:10" ht="29.45" hidden="1" customHeight="1" x14ac:dyDescent="0.25">
      <c r="A622" s="65" t="str">
        <f>IF(E622="con difetti","X",
IF(E622="non applic.","na",
IF(E622="prog. ITR","I",
IF(E622="nota","no",
IF(OR(E622="senza difetti",E622="verificare"),"","")))))</f>
        <v/>
      </c>
      <c r="B622" s="187">
        <v>3305.03</v>
      </c>
      <c r="C622" s="58" t="s">
        <v>1325</v>
      </c>
      <c r="D622" s="13" t="s">
        <v>0</v>
      </c>
      <c r="E622" s="71" t="s">
        <v>2072</v>
      </c>
      <c r="F622" s="8" t="s">
        <v>2072</v>
      </c>
      <c r="G622" s="8" t="s">
        <v>2072</v>
      </c>
      <c r="H622" s="8" t="s">
        <v>2072</v>
      </c>
      <c r="I622" s="1"/>
      <c r="J622" s="551" t="str">
        <f t="shared" si="42"/>
        <v/>
      </c>
    </row>
    <row r="623" spans="1:10" ht="44.1" hidden="1" customHeight="1" x14ac:dyDescent="0.25">
      <c r="A623" s="218" t="str">
        <f>IF(E623="visualizzare","X","")</f>
        <v/>
      </c>
      <c r="B623" s="219"/>
      <c r="C623" s="220" t="s">
        <v>1326</v>
      </c>
      <c r="D623" s="223"/>
      <c r="E623" s="236"/>
      <c r="F623" s="8" t="s">
        <v>2072</v>
      </c>
      <c r="G623" s="8" t="s">
        <v>2072</v>
      </c>
      <c r="H623" s="8" t="s">
        <v>2072</v>
      </c>
      <c r="I623" s="1"/>
      <c r="J623" s="551" t="str">
        <f t="shared" si="42"/>
        <v/>
      </c>
    </row>
    <row r="624" spans="1:10" ht="15" hidden="1" customHeight="1" x14ac:dyDescent="0.25">
      <c r="A624" s="69" t="str">
        <f>IF(E624="con difetti","X",
IF(E624="non applic.","na",
IF(E624="prog. ITR","I",
IF(E624="nota","no",
IF(OR(E624="senza difetti",E624="verificare"),"","")))))</f>
        <v/>
      </c>
      <c r="B624" s="194">
        <v>3305.04</v>
      </c>
      <c r="C624" s="60" t="s">
        <v>1327</v>
      </c>
      <c r="D624" s="15" t="s">
        <v>2074</v>
      </c>
      <c r="E624" s="155" t="s">
        <v>2072</v>
      </c>
      <c r="F624" s="8" t="s">
        <v>2072</v>
      </c>
      <c r="G624" s="8" t="s">
        <v>2072</v>
      </c>
      <c r="H624" s="8" t="s">
        <v>2072</v>
      </c>
      <c r="I624" s="1"/>
      <c r="J624" s="551" t="str">
        <f t="shared" si="42"/>
        <v/>
      </c>
    </row>
    <row r="625" spans="1:10" ht="45.75" hidden="1" thickBot="1" x14ac:dyDescent="0.3">
      <c r="A625" s="218" t="str">
        <f>IF(E625="visualizzare","X","")</f>
        <v/>
      </c>
      <c r="B625" s="219"/>
      <c r="C625" s="220" t="s">
        <v>1328</v>
      </c>
      <c r="D625" s="223"/>
      <c r="E625" s="236"/>
      <c r="F625" s="8" t="s">
        <v>2072</v>
      </c>
      <c r="G625" s="8" t="s">
        <v>2072</v>
      </c>
      <c r="H625" s="8" t="s">
        <v>2072</v>
      </c>
      <c r="I625" s="1"/>
      <c r="J625" s="551" t="str">
        <f t="shared" si="42"/>
        <v/>
      </c>
    </row>
    <row r="626" spans="1:10" ht="29.45" hidden="1" customHeight="1" x14ac:dyDescent="0.25">
      <c r="A626" s="218" t="str">
        <f>IF(E626="visualizzare","X","")</f>
        <v/>
      </c>
      <c r="B626" s="219"/>
      <c r="C626" s="220" t="s">
        <v>1202</v>
      </c>
      <c r="D626" s="223"/>
      <c r="E626" s="236"/>
      <c r="F626" s="8" t="s">
        <v>2072</v>
      </c>
      <c r="G626" s="8" t="s">
        <v>2072</v>
      </c>
      <c r="H626" s="8" t="s">
        <v>2072</v>
      </c>
      <c r="I626" s="1"/>
      <c r="J626" s="551" t="str">
        <f t="shared" si="42"/>
        <v/>
      </c>
    </row>
    <row r="627" spans="1:10" ht="30.75" hidden="1" thickBot="1" x14ac:dyDescent="0.3">
      <c r="A627" s="65" t="str">
        <f>IF(E627="con difetti","X",
IF(E627="non applic.","na",
IF(E627="prog. ITR","I",
IF(E627="nota","no",
IF(OR(E627="senza difetti",E627="verificare"),"","")))))</f>
        <v/>
      </c>
      <c r="B627" s="187">
        <v>3305.05</v>
      </c>
      <c r="C627" s="58" t="s">
        <v>1329</v>
      </c>
      <c r="D627" s="13" t="s">
        <v>0</v>
      </c>
      <c r="E627" s="71" t="s">
        <v>2072</v>
      </c>
      <c r="F627" s="8" t="s">
        <v>2072</v>
      </c>
      <c r="G627" s="8" t="s">
        <v>2072</v>
      </c>
      <c r="H627" s="8" t="s">
        <v>2072</v>
      </c>
      <c r="I627" s="1"/>
      <c r="J627" s="551" t="str">
        <f t="shared" si="42"/>
        <v/>
      </c>
    </row>
    <row r="628" spans="1:10" ht="45.75" hidden="1" thickBot="1" x14ac:dyDescent="0.3">
      <c r="A628" s="218" t="str">
        <f>IF(E628="visualizzare","X","")</f>
        <v/>
      </c>
      <c r="B628" s="219"/>
      <c r="C628" s="220" t="s">
        <v>1330</v>
      </c>
      <c r="D628" s="223"/>
      <c r="E628" s="236"/>
      <c r="F628" s="8" t="s">
        <v>2072</v>
      </c>
      <c r="G628" s="8" t="s">
        <v>2072</v>
      </c>
      <c r="H628" s="8" t="s">
        <v>2072</v>
      </c>
      <c r="I628" s="1"/>
      <c r="J628" s="551" t="str">
        <f t="shared" si="42"/>
        <v/>
      </c>
    </row>
    <row r="629" spans="1:10" ht="15" hidden="1" customHeight="1" x14ac:dyDescent="0.25">
      <c r="A629" s="65" t="str">
        <f>IF(E629="con difetti","X",
IF(E629="non applic.","na",
IF(E629="prog. ITR","I",
IF(E629="nota","no",
IF(OR(E629="senza difetti",E629="verificare"),"","")))))</f>
        <v/>
      </c>
      <c r="B629" s="187">
        <v>3305.06</v>
      </c>
      <c r="C629" s="58" t="s">
        <v>1331</v>
      </c>
      <c r="D629" s="13" t="s">
        <v>0</v>
      </c>
      <c r="E629" s="71" t="s">
        <v>2072</v>
      </c>
      <c r="F629" s="8" t="s">
        <v>2072</v>
      </c>
      <c r="G629" s="8" t="s">
        <v>2072</v>
      </c>
      <c r="H629" s="8" t="s">
        <v>2072</v>
      </c>
      <c r="I629" s="1"/>
      <c r="J629" s="551" t="str">
        <f t="shared" si="42"/>
        <v/>
      </c>
    </row>
    <row r="630" spans="1:10" ht="15" hidden="1" customHeight="1" thickBot="1" x14ac:dyDescent="0.3">
      <c r="A630" s="233" t="str">
        <f>IF(E630="visualizzare","X","")</f>
        <v/>
      </c>
      <c r="B630" s="222"/>
      <c r="C630" s="224" t="s">
        <v>1332</v>
      </c>
      <c r="D630" s="225"/>
      <c r="E630" s="236"/>
      <c r="F630" s="8" t="s">
        <v>2072</v>
      </c>
      <c r="G630" s="8" t="s">
        <v>2072</v>
      </c>
      <c r="H630" s="8" t="s">
        <v>2072</v>
      </c>
      <c r="I630" s="1"/>
      <c r="J630" s="551" t="str">
        <f t="shared" si="42"/>
        <v/>
      </c>
    </row>
    <row r="631" spans="1:10" ht="15.75" hidden="1" thickBot="1" x14ac:dyDescent="0.3">
      <c r="A631" s="73" t="str">
        <f>IF(OR(COUNTIF(A632:A642,"X")&gt;0,J631="non applic."),"X","")</f>
        <v/>
      </c>
      <c r="B631" s="203">
        <v>3306</v>
      </c>
      <c r="C631" s="144" t="s">
        <v>1333</v>
      </c>
      <c r="D631" s="145"/>
      <c r="E631" s="205"/>
      <c r="F631" s="8" t="s">
        <v>2072</v>
      </c>
      <c r="G631" s="8" t="s">
        <v>2072</v>
      </c>
      <c r="H631" s="8" t="s">
        <v>2072</v>
      </c>
      <c r="I631" s="1"/>
      <c r="J631" s="551" t="str">
        <f t="shared" ref="J631:J642" si="43">IF(OR($E$439="non applic.",$E$474="non applic.",$E$631="non applic.")=TRUE,"entfällt","")</f>
        <v/>
      </c>
    </row>
    <row r="632" spans="1:10" ht="15" hidden="1" customHeight="1" x14ac:dyDescent="0.25">
      <c r="A632" s="67" t="str">
        <f>IF(E632="con difetti","X",
IF(E632="non applic.","na",
IF(E632="prog. ITR","I",
IF(E632="nota","no",
IF(OR(E632="senza difetti",E632="verificare"),"","")))))</f>
        <v/>
      </c>
      <c r="B632" s="189">
        <v>3306.01</v>
      </c>
      <c r="C632" s="68" t="s">
        <v>1334</v>
      </c>
      <c r="D632" s="19" t="s">
        <v>2073</v>
      </c>
      <c r="E632" s="72" t="s">
        <v>2072</v>
      </c>
      <c r="F632" s="8" t="s">
        <v>2072</v>
      </c>
      <c r="G632" s="8" t="s">
        <v>2072</v>
      </c>
      <c r="H632" s="8" t="s">
        <v>2072</v>
      </c>
      <c r="I632" s="1"/>
      <c r="J632" s="551" t="str">
        <f t="shared" si="43"/>
        <v/>
      </c>
    </row>
    <row r="633" spans="1:10" ht="29.45" hidden="1" customHeight="1" x14ac:dyDescent="0.25">
      <c r="A633" s="233" t="str">
        <f>IF(E633="visualizzare","X","")</f>
        <v/>
      </c>
      <c r="B633" s="219"/>
      <c r="C633" s="220" t="s">
        <v>1335</v>
      </c>
      <c r="D633" s="223"/>
      <c r="E633" s="236"/>
      <c r="F633" s="8" t="s">
        <v>2072</v>
      </c>
      <c r="G633" s="8" t="s">
        <v>2072</v>
      </c>
      <c r="H633" s="8" t="s">
        <v>2072</v>
      </c>
      <c r="I633" s="1"/>
      <c r="J633" s="551" t="str">
        <f t="shared" si="43"/>
        <v/>
      </c>
    </row>
    <row r="634" spans="1:10" ht="15" hidden="1" customHeight="1" x14ac:dyDescent="0.25">
      <c r="A634" s="67" t="str">
        <f>IF(E634="con difetti","X",
IF(E634="non applic.","na",
IF(E634="prog. ITR","I",
IF(E634="nota","no",
IF(OR(E634="senza difetti",E634="verificare"),"","")))))</f>
        <v/>
      </c>
      <c r="B634" s="61">
        <v>3306.02</v>
      </c>
      <c r="C634" s="12" t="s">
        <v>1336</v>
      </c>
      <c r="D634" s="14" t="s">
        <v>2073</v>
      </c>
      <c r="E634" s="72" t="s">
        <v>2072</v>
      </c>
      <c r="F634" s="8" t="s">
        <v>2072</v>
      </c>
      <c r="G634" s="8" t="s">
        <v>2072</v>
      </c>
      <c r="H634" s="8" t="s">
        <v>2072</v>
      </c>
      <c r="I634" s="1"/>
      <c r="J634" s="551" t="str">
        <f t="shared" si="43"/>
        <v/>
      </c>
    </row>
    <row r="635" spans="1:10" ht="29.45" hidden="1" customHeight="1" x14ac:dyDescent="0.25">
      <c r="A635" s="218" t="str">
        <f>IF(E635="visualizzare","X","")</f>
        <v/>
      </c>
      <c r="B635" s="219"/>
      <c r="C635" s="220" t="s">
        <v>1337</v>
      </c>
      <c r="D635" s="223"/>
      <c r="E635" s="236"/>
      <c r="F635" s="8" t="s">
        <v>2072</v>
      </c>
      <c r="G635" s="8" t="s">
        <v>2072</v>
      </c>
      <c r="H635" s="8" t="s">
        <v>2072</v>
      </c>
      <c r="I635" s="1"/>
      <c r="J635" s="551" t="str">
        <f t="shared" si="43"/>
        <v/>
      </c>
    </row>
    <row r="636" spans="1:10" ht="29.45" hidden="1" customHeight="1" x14ac:dyDescent="0.25">
      <c r="A636" s="65" t="str">
        <f>IF(E636="con difetti","X",
IF(E636="non applic.","na",
IF(E636="prog. ITR","I",
IF(E636="nota","no",
IF(OR(E636="senza difetti",E636="verificare"),"","")))))</f>
        <v/>
      </c>
      <c r="B636" s="187">
        <v>3306.03</v>
      </c>
      <c r="C636" s="58" t="s">
        <v>1338</v>
      </c>
      <c r="D636" s="13" t="s">
        <v>0</v>
      </c>
      <c r="E636" s="71" t="s">
        <v>2072</v>
      </c>
      <c r="F636" s="8" t="s">
        <v>2072</v>
      </c>
      <c r="G636" s="8" t="s">
        <v>2072</v>
      </c>
      <c r="H636" s="8" t="s">
        <v>2072</v>
      </c>
      <c r="I636" s="1"/>
      <c r="J636" s="551" t="str">
        <f t="shared" si="43"/>
        <v/>
      </c>
    </row>
    <row r="637" spans="1:10" ht="44.1" hidden="1" customHeight="1" x14ac:dyDescent="0.25">
      <c r="A637" s="218" t="str">
        <f>IF(E637="visualizzare","X","")</f>
        <v/>
      </c>
      <c r="B637" s="219"/>
      <c r="C637" s="220" t="s">
        <v>1339</v>
      </c>
      <c r="D637" s="223"/>
      <c r="E637" s="236"/>
      <c r="F637" s="8" t="s">
        <v>2072</v>
      </c>
      <c r="G637" s="8" t="s">
        <v>2072</v>
      </c>
      <c r="H637" s="8" t="s">
        <v>2072</v>
      </c>
      <c r="I637" s="1"/>
      <c r="J637" s="551" t="str">
        <f t="shared" si="43"/>
        <v/>
      </c>
    </row>
    <row r="638" spans="1:10" ht="44.1" hidden="1" customHeight="1" x14ac:dyDescent="0.25">
      <c r="A638" s="218" t="str">
        <f>IF(E638="visualizzare","X","")</f>
        <v/>
      </c>
      <c r="B638" s="219"/>
      <c r="C638" s="220" t="s">
        <v>1340</v>
      </c>
      <c r="D638" s="223"/>
      <c r="E638" s="236"/>
      <c r="F638" s="8" t="s">
        <v>2072</v>
      </c>
      <c r="G638" s="8" t="s">
        <v>2072</v>
      </c>
      <c r="H638" s="8" t="s">
        <v>2072</v>
      </c>
      <c r="I638" s="1"/>
      <c r="J638" s="551" t="str">
        <f t="shared" si="43"/>
        <v/>
      </c>
    </row>
    <row r="639" spans="1:10" ht="15" hidden="1" customHeight="1" x14ac:dyDescent="0.25">
      <c r="A639" s="65" t="str">
        <f>IF(E639="con difetti","X",
IF(E639="non applic.","na",
IF(E639="prog. ITR","I",
IF(E639="nota","no",
IF(OR(E639="senza difetti",E639="verificare"),"","")))))</f>
        <v/>
      </c>
      <c r="B639" s="187">
        <v>3306.04</v>
      </c>
      <c r="C639" s="58" t="s">
        <v>1341</v>
      </c>
      <c r="D639" s="13" t="s">
        <v>0</v>
      </c>
      <c r="E639" s="71" t="s">
        <v>2072</v>
      </c>
      <c r="F639" s="8" t="s">
        <v>2072</v>
      </c>
      <c r="G639" s="8" t="s">
        <v>2072</v>
      </c>
      <c r="H639" s="8" t="s">
        <v>2072</v>
      </c>
      <c r="I639" s="1"/>
      <c r="J639" s="551" t="str">
        <f t="shared" si="43"/>
        <v/>
      </c>
    </row>
    <row r="640" spans="1:10" ht="15" hidden="1" customHeight="1" x14ac:dyDescent="0.25">
      <c r="A640" s="218" t="str">
        <f>IF(E640="visualizzare","X","")</f>
        <v/>
      </c>
      <c r="B640" s="219"/>
      <c r="C640" s="220" t="s">
        <v>1342</v>
      </c>
      <c r="D640" s="223"/>
      <c r="E640" s="236"/>
      <c r="F640" s="8" t="s">
        <v>2072</v>
      </c>
      <c r="G640" s="8" t="s">
        <v>2072</v>
      </c>
      <c r="H640" s="8" t="s">
        <v>2072</v>
      </c>
      <c r="I640" s="1"/>
      <c r="J640" s="551" t="str">
        <f t="shared" si="43"/>
        <v/>
      </c>
    </row>
    <row r="641" spans="1:10" ht="15" hidden="1" customHeight="1" x14ac:dyDescent="0.25">
      <c r="A641" s="76" t="str">
        <f>IF(E641="con difetti","X",
IF(E641="non applic.","na",
IF(E641="prog. ITR","I",
IF(E641="nota","no",
IF(OR(E641="senza difetti",E641="verificare"),"","")))))</f>
        <v/>
      </c>
      <c r="B641" s="195">
        <v>3306.05</v>
      </c>
      <c r="C641" s="75" t="s">
        <v>1343</v>
      </c>
      <c r="D641" s="74" t="s">
        <v>1</v>
      </c>
      <c r="E641" s="79" t="s">
        <v>2072</v>
      </c>
      <c r="F641" s="8" t="s">
        <v>2072</v>
      </c>
      <c r="G641" s="8" t="s">
        <v>2072</v>
      </c>
      <c r="H641" s="8" t="s">
        <v>2072</v>
      </c>
      <c r="I641" s="1"/>
      <c r="J641" s="551" t="str">
        <f t="shared" si="43"/>
        <v/>
      </c>
    </row>
    <row r="642" spans="1:10" ht="15" hidden="1" customHeight="1" thickBot="1" x14ac:dyDescent="0.3">
      <c r="A642" s="233" t="str">
        <f>IF(E642="visualizzare","X","")</f>
        <v/>
      </c>
      <c r="B642" s="222"/>
      <c r="C642" s="224" t="s">
        <v>1344</v>
      </c>
      <c r="D642" s="225"/>
      <c r="E642" s="236"/>
      <c r="F642" s="8" t="s">
        <v>2072</v>
      </c>
      <c r="G642" s="8" t="s">
        <v>2072</v>
      </c>
      <c r="H642" s="8" t="s">
        <v>2072</v>
      </c>
      <c r="I642" s="1"/>
      <c r="J642" s="551" t="str">
        <f t="shared" si="43"/>
        <v/>
      </c>
    </row>
    <row r="643" spans="1:10" ht="15.75" thickBot="1" x14ac:dyDescent="0.3">
      <c r="A643" s="73" t="str">
        <f>IF(OR(COUNTIF(A644:A662,"X")&gt;0,J643="non applic."),"X","")</f>
        <v/>
      </c>
      <c r="B643" s="203">
        <v>3307</v>
      </c>
      <c r="C643" s="144" t="s">
        <v>1345</v>
      </c>
      <c r="D643" s="145"/>
      <c r="E643" s="205"/>
      <c r="F643" s="8" t="s">
        <v>2072</v>
      </c>
      <c r="G643" s="8" t="s">
        <v>2072</v>
      </c>
      <c r="H643" s="8" t="s">
        <v>2072</v>
      </c>
      <c r="I643" s="8" t="s">
        <v>2072</v>
      </c>
      <c r="J643" s="551" t="str">
        <f t="shared" ref="J643:J662" si="44">IF(OR($E$439="non applic.",$E$474="non applic.",$E$643="non applic.")=TRUE,"entfällt","")</f>
        <v/>
      </c>
    </row>
    <row r="644" spans="1:10" ht="15" customHeight="1" x14ac:dyDescent="0.25">
      <c r="A644" s="67" t="str">
        <f>IF(E644="con difetti","X",
IF(E644="non applic.","na",
IF(E644="prog. ITR","I",
IF(E644="nota","no",
IF(OR(E644="senza difetti",E644="verificare"),"","")))))</f>
        <v/>
      </c>
      <c r="B644" s="189">
        <v>3307.01</v>
      </c>
      <c r="C644" s="68" t="s">
        <v>1346</v>
      </c>
      <c r="D644" s="19" t="s">
        <v>2073</v>
      </c>
      <c r="E644" s="72" t="s">
        <v>2072</v>
      </c>
      <c r="F644" s="8" t="s">
        <v>2072</v>
      </c>
      <c r="G644" s="8" t="s">
        <v>2072</v>
      </c>
      <c r="H644" s="8" t="s">
        <v>2072</v>
      </c>
      <c r="I644" s="8" t="s">
        <v>2072</v>
      </c>
      <c r="J644" s="551" t="str">
        <f t="shared" si="44"/>
        <v/>
      </c>
    </row>
    <row r="645" spans="1:10" ht="29.45" customHeight="1" x14ac:dyDescent="0.25">
      <c r="A645" s="233" t="str">
        <f>IF(E645="visualizzare","X","")</f>
        <v/>
      </c>
      <c r="B645" s="219"/>
      <c r="C645" s="220" t="s">
        <v>1347</v>
      </c>
      <c r="D645" s="223"/>
      <c r="E645" s="236"/>
      <c r="F645" s="8" t="s">
        <v>2072</v>
      </c>
      <c r="G645" s="8" t="s">
        <v>2072</v>
      </c>
      <c r="H645" s="8" t="s">
        <v>2072</v>
      </c>
      <c r="I645" s="8" t="s">
        <v>2072</v>
      </c>
      <c r="J645" s="551" t="str">
        <f t="shared" si="44"/>
        <v/>
      </c>
    </row>
    <row r="646" spans="1:10" ht="15" customHeight="1" x14ac:dyDescent="0.25">
      <c r="A646" s="67" t="str">
        <f>IF(E646="con difetti","X",
IF(E646="non applic.","na",
IF(E646="prog. ITR","I",
IF(E646="nota","no",
IF(OR(E646="senza difetti",E646="verificare"),"","")))))</f>
        <v/>
      </c>
      <c r="B646" s="61">
        <v>3307.02</v>
      </c>
      <c r="C646" s="12" t="s">
        <v>1348</v>
      </c>
      <c r="D646" s="14" t="s">
        <v>2073</v>
      </c>
      <c r="E646" s="72" t="s">
        <v>2072</v>
      </c>
      <c r="F646" s="8" t="s">
        <v>2072</v>
      </c>
      <c r="G646" s="8" t="s">
        <v>2072</v>
      </c>
      <c r="H646" s="8" t="s">
        <v>2072</v>
      </c>
      <c r="I646" s="8" t="s">
        <v>2072</v>
      </c>
      <c r="J646" s="551" t="str">
        <f t="shared" si="44"/>
        <v/>
      </c>
    </row>
    <row r="647" spans="1:10" ht="30" x14ac:dyDescent="0.25">
      <c r="A647" s="218" t="str">
        <f>IF(E647="visualizzare","X","")</f>
        <v/>
      </c>
      <c r="B647" s="219"/>
      <c r="C647" s="220" t="s">
        <v>1349</v>
      </c>
      <c r="D647" s="223"/>
      <c r="E647" s="236"/>
      <c r="F647" s="8" t="s">
        <v>2072</v>
      </c>
      <c r="G647" s="8" t="s">
        <v>2072</v>
      </c>
      <c r="H647" s="8" t="s">
        <v>2072</v>
      </c>
      <c r="I647" s="8" t="s">
        <v>2072</v>
      </c>
      <c r="J647" s="551" t="str">
        <f t="shared" si="44"/>
        <v/>
      </c>
    </row>
    <row r="648" spans="1:10" ht="29.45" customHeight="1" x14ac:dyDescent="0.25">
      <c r="A648" s="65" t="str">
        <f>IF(E648="con difetti","X",
IF(E648="non applic.","na",
IF(E648="prog. ITR","I",
IF(E648="nota","no",
IF(OR(E648="senza difetti",E648="verificare"),"","")))))</f>
        <v/>
      </c>
      <c r="B648" s="187">
        <v>3307.03</v>
      </c>
      <c r="C648" s="58" t="s">
        <v>1350</v>
      </c>
      <c r="D648" s="13" t="s">
        <v>0</v>
      </c>
      <c r="E648" s="71" t="s">
        <v>2072</v>
      </c>
      <c r="F648" s="8" t="s">
        <v>2072</v>
      </c>
      <c r="G648" s="8" t="s">
        <v>2072</v>
      </c>
      <c r="H648" s="8" t="s">
        <v>2072</v>
      </c>
      <c r="I648" s="8" t="s">
        <v>2072</v>
      </c>
      <c r="J648" s="551" t="str">
        <f t="shared" si="44"/>
        <v/>
      </c>
    </row>
    <row r="649" spans="1:10" ht="29.45" customHeight="1" thickBot="1" x14ac:dyDescent="0.3">
      <c r="A649" s="218" t="str">
        <f>IF(E649="visualizzare","X","")</f>
        <v/>
      </c>
      <c r="B649" s="219"/>
      <c r="C649" s="220" t="s">
        <v>1351</v>
      </c>
      <c r="D649" s="223"/>
      <c r="E649" s="236"/>
      <c r="F649" s="8" t="s">
        <v>2072</v>
      </c>
      <c r="G649" s="8" t="s">
        <v>2072</v>
      </c>
      <c r="H649" s="8" t="s">
        <v>2072</v>
      </c>
      <c r="I649" s="8" t="s">
        <v>2072</v>
      </c>
      <c r="J649" s="551" t="str">
        <f t="shared" si="44"/>
        <v/>
      </c>
    </row>
    <row r="650" spans="1:10" ht="15" hidden="1" customHeight="1" x14ac:dyDescent="0.25">
      <c r="A650" s="65" t="str">
        <f>IF(E650="con difetti","X",
IF(E650="non applic.","na",
IF(E650="prog. ITR","I",
IF(E650="nota","no",
IF(OR(E650="senza difetti",E650="verificare"),"","")))))</f>
        <v/>
      </c>
      <c r="B650" s="187">
        <v>3307.04</v>
      </c>
      <c r="C650" s="58" t="s">
        <v>1352</v>
      </c>
      <c r="D650" s="13" t="s">
        <v>0</v>
      </c>
      <c r="E650" s="71" t="s">
        <v>2072</v>
      </c>
      <c r="F650" s="8" t="s">
        <v>2072</v>
      </c>
      <c r="G650" s="8" t="s">
        <v>2072</v>
      </c>
      <c r="H650" s="8" t="s">
        <v>2072</v>
      </c>
      <c r="I650" s="1"/>
      <c r="J650" s="551" t="str">
        <f t="shared" si="44"/>
        <v/>
      </c>
    </row>
    <row r="651" spans="1:10" ht="15" hidden="1" customHeight="1" x14ac:dyDescent="0.25">
      <c r="A651" s="218" t="str">
        <f>IF(E651="visualizzare","X","")</f>
        <v/>
      </c>
      <c r="B651" s="219"/>
      <c r="C651" s="220" t="s">
        <v>1353</v>
      </c>
      <c r="D651" s="223"/>
      <c r="E651" s="236"/>
      <c r="F651" s="8" t="s">
        <v>2072</v>
      </c>
      <c r="G651" s="8" t="s">
        <v>2072</v>
      </c>
      <c r="H651" s="8" t="s">
        <v>2072</v>
      </c>
      <c r="I651" s="1"/>
      <c r="J651" s="551" t="str">
        <f t="shared" si="44"/>
        <v/>
      </c>
    </row>
    <row r="652" spans="1:10" ht="15" hidden="1" customHeight="1" x14ac:dyDescent="0.25">
      <c r="A652" s="67" t="str">
        <f>IF(E652="con difetti","X",
IF(E652="non applic.","na",
IF(E652="prog. ITR","I",
IF(E652="nota","no",
IF(OR(E652="senza difetti",E652="verificare"),"","")))))</f>
        <v/>
      </c>
      <c r="B652" s="61">
        <v>3307.05</v>
      </c>
      <c r="C652" s="12" t="s">
        <v>1354</v>
      </c>
      <c r="D652" s="14" t="s">
        <v>2073</v>
      </c>
      <c r="E652" s="72" t="s">
        <v>2072</v>
      </c>
      <c r="F652" s="8" t="s">
        <v>2072</v>
      </c>
      <c r="G652" s="8" t="s">
        <v>2072</v>
      </c>
      <c r="H652" s="8" t="s">
        <v>2072</v>
      </c>
      <c r="I652" s="1"/>
      <c r="J652" s="551" t="str">
        <f t="shared" si="44"/>
        <v/>
      </c>
    </row>
    <row r="653" spans="1:10" ht="29.45" hidden="1" customHeight="1" x14ac:dyDescent="0.25">
      <c r="A653" s="218" t="str">
        <f>IF(E653="visualizzare","X","")</f>
        <v/>
      </c>
      <c r="B653" s="219"/>
      <c r="C653" s="220" t="s">
        <v>1355</v>
      </c>
      <c r="D653" s="223"/>
      <c r="E653" s="236"/>
      <c r="F653" s="8" t="s">
        <v>2072</v>
      </c>
      <c r="G653" s="8" t="s">
        <v>2072</v>
      </c>
      <c r="H653" s="8" t="s">
        <v>2072</v>
      </c>
      <c r="I653" s="1"/>
      <c r="J653" s="551" t="str">
        <f t="shared" si="44"/>
        <v/>
      </c>
    </row>
    <row r="654" spans="1:10" ht="44.1" hidden="1" customHeight="1" x14ac:dyDescent="0.25">
      <c r="A654" s="67" t="str">
        <f>IF(E654="con difetti","X",
IF(E654="non applic.","na",
IF(E654="prog. ITR","I",
IF(E654="nota","no",
IF(OR(E654="senza difetti",E654="verificare"),"","")))))</f>
        <v/>
      </c>
      <c r="B654" s="61">
        <v>3307.06</v>
      </c>
      <c r="C654" s="12" t="s">
        <v>1356</v>
      </c>
      <c r="D654" s="14" t="s">
        <v>2073</v>
      </c>
      <c r="E654" s="72" t="s">
        <v>2072</v>
      </c>
      <c r="F654" s="8" t="s">
        <v>2072</v>
      </c>
      <c r="G654" s="8" t="s">
        <v>2072</v>
      </c>
      <c r="H654" s="8" t="s">
        <v>2072</v>
      </c>
      <c r="I654" s="1"/>
      <c r="J654" s="551" t="str">
        <f t="shared" si="44"/>
        <v/>
      </c>
    </row>
    <row r="655" spans="1:10" ht="90.75" hidden="1" thickBot="1" x14ac:dyDescent="0.3">
      <c r="A655" s="218" t="str">
        <f>IF(E655="visualizzare","X","")</f>
        <v/>
      </c>
      <c r="B655" s="219"/>
      <c r="C655" s="220" t="s">
        <v>1357</v>
      </c>
      <c r="D655" s="223"/>
      <c r="E655" s="236"/>
      <c r="F655" s="8" t="s">
        <v>2072</v>
      </c>
      <c r="G655" s="8" t="s">
        <v>2072</v>
      </c>
      <c r="H655" s="8" t="s">
        <v>2072</v>
      </c>
      <c r="I655" s="1"/>
      <c r="J655" s="551" t="str">
        <f t="shared" si="44"/>
        <v/>
      </c>
    </row>
    <row r="656" spans="1:10" ht="30.75" hidden="1" thickBot="1" x14ac:dyDescent="0.3">
      <c r="A656" s="67" t="str">
        <f>IF(E656="con difetti","X",
IF(E656="non applic.","na",
IF(E656="prog. ITR","I",
IF(E656="nota","no",
IF(OR(E656="senza difetti",E656="verificare"),"","")))))</f>
        <v/>
      </c>
      <c r="B656" s="61">
        <v>3307.07</v>
      </c>
      <c r="C656" s="12" t="s">
        <v>1358</v>
      </c>
      <c r="D656" s="14" t="s">
        <v>2073</v>
      </c>
      <c r="E656" s="72" t="s">
        <v>2072</v>
      </c>
      <c r="F656" s="8" t="s">
        <v>2072</v>
      </c>
      <c r="G656" s="8" t="s">
        <v>2072</v>
      </c>
      <c r="H656" s="8" t="s">
        <v>2072</v>
      </c>
      <c r="I656" s="1"/>
      <c r="J656" s="551" t="str">
        <f t="shared" si="44"/>
        <v/>
      </c>
    </row>
    <row r="657" spans="1:10" ht="60.75" hidden="1" thickBot="1" x14ac:dyDescent="0.3">
      <c r="A657" s="218" t="str">
        <f>IF(E657="visualizzare","X","")</f>
        <v/>
      </c>
      <c r="B657" s="219"/>
      <c r="C657" s="220" t="s">
        <v>1359</v>
      </c>
      <c r="D657" s="223"/>
      <c r="E657" s="236"/>
      <c r="F657" s="8" t="s">
        <v>2072</v>
      </c>
      <c r="G657" s="8" t="s">
        <v>2072</v>
      </c>
      <c r="H657" s="8" t="s">
        <v>2072</v>
      </c>
      <c r="I657" s="1"/>
      <c r="J657" s="551" t="str">
        <f t="shared" si="44"/>
        <v/>
      </c>
    </row>
    <row r="658" spans="1:10" ht="15" hidden="1" customHeight="1" x14ac:dyDescent="0.25">
      <c r="A658" s="67" t="str">
        <f>IF(E658="con difetti","X",
IF(E658="non applic.","na",
IF(E658="prog. ITR","I",
IF(E658="nota","no",
IF(OR(E658="senza difetti",E658="verificare"),"","")))))</f>
        <v/>
      </c>
      <c r="B658" s="61">
        <v>3307.08</v>
      </c>
      <c r="C658" s="12" t="s">
        <v>1360</v>
      </c>
      <c r="D658" s="14" t="s">
        <v>2073</v>
      </c>
      <c r="E658" s="72" t="s">
        <v>2072</v>
      </c>
      <c r="F658" s="8" t="s">
        <v>2072</v>
      </c>
      <c r="G658" s="8" t="s">
        <v>2072</v>
      </c>
      <c r="H658" s="8" t="s">
        <v>2072</v>
      </c>
      <c r="I658" s="1"/>
      <c r="J658" s="551" t="str">
        <f t="shared" si="44"/>
        <v/>
      </c>
    </row>
    <row r="659" spans="1:10" ht="45.75" hidden="1" thickBot="1" x14ac:dyDescent="0.3">
      <c r="A659" s="218" t="str">
        <f>IF(E659="visualizzare","X","")</f>
        <v/>
      </c>
      <c r="B659" s="219"/>
      <c r="C659" s="231" t="s">
        <v>1361</v>
      </c>
      <c r="D659" s="223"/>
      <c r="E659" s="236"/>
      <c r="F659" s="8" t="s">
        <v>2072</v>
      </c>
      <c r="G659" s="8" t="s">
        <v>2072</v>
      </c>
      <c r="H659" s="8" t="s">
        <v>2072</v>
      </c>
      <c r="I659" s="1"/>
      <c r="J659" s="551" t="str">
        <f t="shared" si="44"/>
        <v/>
      </c>
    </row>
    <row r="660" spans="1:10" ht="15" hidden="1" customHeight="1" x14ac:dyDescent="0.25">
      <c r="A660" s="218" t="str">
        <f>IF(E660="visualizzare","X","")</f>
        <v/>
      </c>
      <c r="B660" s="219"/>
      <c r="C660" s="247" t="s">
        <v>1362</v>
      </c>
      <c r="D660" s="223"/>
      <c r="E660" s="236"/>
      <c r="F660" s="8" t="s">
        <v>2072</v>
      </c>
      <c r="G660" s="8" t="s">
        <v>2072</v>
      </c>
      <c r="H660" s="8" t="s">
        <v>2072</v>
      </c>
      <c r="I660" s="1"/>
      <c r="J660" s="551" t="str">
        <f t="shared" si="44"/>
        <v/>
      </c>
    </row>
    <row r="661" spans="1:10" ht="15" hidden="1" customHeight="1" x14ac:dyDescent="0.25">
      <c r="A661" s="218" t="str">
        <f>IF(E661="visualizzare","X","")</f>
        <v/>
      </c>
      <c r="B661" s="219"/>
      <c r="C661" s="247" t="s">
        <v>1363</v>
      </c>
      <c r="D661" s="223"/>
      <c r="E661" s="236"/>
      <c r="F661" s="8" t="s">
        <v>2072</v>
      </c>
      <c r="G661" s="8" t="s">
        <v>2072</v>
      </c>
      <c r="H661" s="8" t="s">
        <v>2072</v>
      </c>
      <c r="I661" s="1"/>
      <c r="J661" s="551" t="str">
        <f t="shared" si="44"/>
        <v/>
      </c>
    </row>
    <row r="662" spans="1:10" ht="15" hidden="1" customHeight="1" thickBot="1" x14ac:dyDescent="0.3">
      <c r="A662" s="218" t="str">
        <f>IF(E662="visualizzare","X","")</f>
        <v/>
      </c>
      <c r="B662" s="222"/>
      <c r="C662" s="248" t="s">
        <v>1364</v>
      </c>
      <c r="D662" s="225"/>
      <c r="E662" s="236"/>
      <c r="F662" s="8" t="s">
        <v>2072</v>
      </c>
      <c r="G662" s="8" t="s">
        <v>2072</v>
      </c>
      <c r="H662" s="8" t="s">
        <v>2072</v>
      </c>
      <c r="I662" s="1"/>
      <c r="J662" s="551" t="str">
        <f t="shared" si="44"/>
        <v/>
      </c>
    </row>
    <row r="663" spans="1:10" ht="15.75" hidden="1" thickBot="1" x14ac:dyDescent="0.3">
      <c r="A663" s="73" t="str">
        <f>IF(OR(COUNTIF(A664:A671,"X")&gt;0,J663="non applic."),"X","")</f>
        <v/>
      </c>
      <c r="B663" s="203">
        <v>3308</v>
      </c>
      <c r="C663" s="144" t="s">
        <v>1365</v>
      </c>
      <c r="D663" s="145"/>
      <c r="E663" s="205"/>
      <c r="F663" s="8" t="s">
        <v>2072</v>
      </c>
      <c r="G663" s="8" t="s">
        <v>2072</v>
      </c>
      <c r="H663" s="8" t="s">
        <v>2072</v>
      </c>
      <c r="I663" s="1"/>
      <c r="J663" s="551" t="str">
        <f t="shared" ref="J663:J671" si="45">IF(OR($E$439="non applic.",$E$474="non applic.",$E$663="non applic.")=TRUE,"entfällt","")</f>
        <v/>
      </c>
    </row>
    <row r="664" spans="1:10" ht="15" hidden="1" customHeight="1" x14ac:dyDescent="0.25">
      <c r="A664" s="67" t="str">
        <f>IF(E664="con difetti","X",
IF(E664="non applic.","na",
IF(E664="prog. ITR","I",
IF(E664="nota","no",
IF(OR(E664="senza difetti",E664="verificare"),"","")))))</f>
        <v/>
      </c>
      <c r="B664" s="189">
        <v>3308.01</v>
      </c>
      <c r="C664" s="68" t="s">
        <v>1366</v>
      </c>
      <c r="D664" s="19" t="s">
        <v>2073</v>
      </c>
      <c r="E664" s="72" t="s">
        <v>2072</v>
      </c>
      <c r="F664" s="8" t="s">
        <v>2072</v>
      </c>
      <c r="G664" s="8" t="s">
        <v>2072</v>
      </c>
      <c r="H664" s="8" t="s">
        <v>2072</v>
      </c>
      <c r="I664" s="1"/>
      <c r="J664" s="551" t="str">
        <f t="shared" si="45"/>
        <v/>
      </c>
    </row>
    <row r="665" spans="1:10" ht="15" hidden="1" customHeight="1" x14ac:dyDescent="0.25">
      <c r="A665" s="218" t="str">
        <f>IF(E665="visualizzare","X","")</f>
        <v/>
      </c>
      <c r="B665" s="219"/>
      <c r="C665" s="220" t="s">
        <v>1234</v>
      </c>
      <c r="D665" s="223"/>
      <c r="E665" s="236"/>
      <c r="F665" s="8" t="s">
        <v>2072</v>
      </c>
      <c r="G665" s="8" t="s">
        <v>2072</v>
      </c>
      <c r="H665" s="8" t="s">
        <v>2072</v>
      </c>
      <c r="I665" s="1"/>
      <c r="J665" s="551" t="str">
        <f t="shared" si="45"/>
        <v/>
      </c>
    </row>
    <row r="666" spans="1:10" ht="45.75" hidden="1" thickBot="1" x14ac:dyDescent="0.3">
      <c r="A666" s="67" t="str">
        <f>IF(E666="con difetti","X",
IF(E666="non applic.","na",
IF(E666="prog. ITR","I",
IF(E666="nota","no",
IF(OR(E666="senza difetti",E666="verificare"),"","")))))</f>
        <v/>
      </c>
      <c r="B666" s="61">
        <v>3308.02</v>
      </c>
      <c r="C666" s="12" t="s">
        <v>1367</v>
      </c>
      <c r="D666" s="14" t="s">
        <v>2073</v>
      </c>
      <c r="E666" s="72" t="s">
        <v>2072</v>
      </c>
      <c r="F666" s="8" t="s">
        <v>2072</v>
      </c>
      <c r="G666" s="8" t="s">
        <v>2072</v>
      </c>
      <c r="H666" s="8" t="s">
        <v>2072</v>
      </c>
      <c r="I666" s="1"/>
      <c r="J666" s="551" t="str">
        <f t="shared" si="45"/>
        <v/>
      </c>
    </row>
    <row r="667" spans="1:10" ht="90.75" hidden="1" thickBot="1" x14ac:dyDescent="0.3">
      <c r="A667" s="218" t="str">
        <f>IF(E667="visualizzare","X","")</f>
        <v/>
      </c>
      <c r="B667" s="219"/>
      <c r="C667" s="220" t="s">
        <v>1368</v>
      </c>
      <c r="D667" s="223"/>
      <c r="E667" s="236"/>
      <c r="F667" s="8" t="s">
        <v>2072</v>
      </c>
      <c r="G667" s="8" t="s">
        <v>2072</v>
      </c>
      <c r="H667" s="8" t="s">
        <v>2072</v>
      </c>
      <c r="I667" s="1"/>
      <c r="J667" s="551" t="str">
        <f t="shared" si="45"/>
        <v/>
      </c>
    </row>
    <row r="668" spans="1:10" ht="15" hidden="1" customHeight="1" x14ac:dyDescent="0.25">
      <c r="A668" s="65" t="str">
        <f>IF(E668="con difetti","X",
IF(E668="non applic.","na",
IF(E668="prog. ITR","I",
IF(E668="nota","no",
IF(OR(E668="senza difetti",E668="verificare"),"","")))))</f>
        <v/>
      </c>
      <c r="B668" s="187">
        <v>3308.03</v>
      </c>
      <c r="C668" s="58" t="s">
        <v>1369</v>
      </c>
      <c r="D668" s="13" t="s">
        <v>0</v>
      </c>
      <c r="E668" s="71" t="s">
        <v>2072</v>
      </c>
      <c r="F668" s="8" t="s">
        <v>2072</v>
      </c>
      <c r="G668" s="8" t="s">
        <v>2072</v>
      </c>
      <c r="H668" s="8" t="s">
        <v>2072</v>
      </c>
      <c r="I668" s="1"/>
      <c r="J668" s="551" t="str">
        <f t="shared" si="45"/>
        <v/>
      </c>
    </row>
    <row r="669" spans="1:10" ht="15" hidden="1" customHeight="1" x14ac:dyDescent="0.25">
      <c r="A669" s="218" t="str">
        <f>IF(E669="visualizzare","X","")</f>
        <v/>
      </c>
      <c r="B669" s="219"/>
      <c r="C669" s="220" t="s">
        <v>1234</v>
      </c>
      <c r="D669" s="223"/>
      <c r="E669" s="236"/>
      <c r="F669" s="8" t="s">
        <v>2072</v>
      </c>
      <c r="G669" s="8" t="s">
        <v>2072</v>
      </c>
      <c r="H669" s="8" t="s">
        <v>2072</v>
      </c>
      <c r="I669" s="1"/>
      <c r="J669" s="551" t="str">
        <f t="shared" si="45"/>
        <v/>
      </c>
    </row>
    <row r="670" spans="1:10" ht="15" hidden="1" customHeight="1" x14ac:dyDescent="0.25">
      <c r="A670" s="65" t="str">
        <f>IF(E670="con difetti","X",
IF(E670="non applic.","na",
IF(E670="prog. ITR","I",
IF(E670="nota","no",
IF(OR(E670="senza difetti",E670="verificare"),"","")))))</f>
        <v/>
      </c>
      <c r="B670" s="187">
        <v>3308.04</v>
      </c>
      <c r="C670" s="58" t="s">
        <v>1370</v>
      </c>
      <c r="D670" s="13" t="s">
        <v>0</v>
      </c>
      <c r="E670" s="71" t="s">
        <v>2072</v>
      </c>
      <c r="F670" s="8" t="s">
        <v>2072</v>
      </c>
      <c r="G670" s="8" t="s">
        <v>2072</v>
      </c>
      <c r="H670" s="8" t="s">
        <v>2072</v>
      </c>
      <c r="I670" s="1"/>
      <c r="J670" s="551" t="str">
        <f t="shared" si="45"/>
        <v/>
      </c>
    </row>
    <row r="671" spans="1:10" ht="45.75" hidden="1" thickBot="1" x14ac:dyDescent="0.3">
      <c r="A671" s="218" t="str">
        <f>IF(E671="visualizzare","X","")</f>
        <v/>
      </c>
      <c r="B671" s="222"/>
      <c r="C671" s="224" t="s">
        <v>1371</v>
      </c>
      <c r="D671" s="225"/>
      <c r="E671" s="236"/>
      <c r="F671" s="8" t="s">
        <v>2072</v>
      </c>
      <c r="G671" s="8" t="s">
        <v>2072</v>
      </c>
      <c r="H671" s="8" t="s">
        <v>2072</v>
      </c>
      <c r="I671" s="1"/>
      <c r="J671" s="551" t="str">
        <f t="shared" si="45"/>
        <v/>
      </c>
    </row>
    <row r="672" spans="1:10" ht="15.75" hidden="1" thickBot="1" x14ac:dyDescent="0.3">
      <c r="A672" s="154" t="str">
        <f>IF(OR(A673="X",J672="non applic."),"X","")</f>
        <v/>
      </c>
      <c r="B672" s="202">
        <v>3400</v>
      </c>
      <c r="C672" s="143" t="s">
        <v>1372</v>
      </c>
      <c r="D672" s="147"/>
      <c r="E672" s="204"/>
      <c r="F672" s="8" t="s">
        <v>2072</v>
      </c>
      <c r="G672" s="8" t="s">
        <v>2072</v>
      </c>
      <c r="H672" s="8" t="s">
        <v>2072</v>
      </c>
      <c r="I672" s="1"/>
      <c r="J672" s="551" t="str">
        <f>IF(OR($E$439="non applic.",$E$672="non applic.")=TRUE,"entfällt","")</f>
        <v/>
      </c>
    </row>
    <row r="673" spans="1:10" ht="15.75" hidden="1" thickBot="1" x14ac:dyDescent="0.3">
      <c r="A673" s="73" t="str">
        <f>IF(OR(COUNTIF(A674:A690,"X")&gt;0,J673="non applic."),"X","")</f>
        <v/>
      </c>
      <c r="B673" s="203">
        <v>3401</v>
      </c>
      <c r="C673" s="144" t="s">
        <v>1373</v>
      </c>
      <c r="D673" s="145"/>
      <c r="E673" s="205"/>
      <c r="F673" s="8" t="s">
        <v>2072</v>
      </c>
      <c r="G673" s="8" t="s">
        <v>2072</v>
      </c>
      <c r="H673" s="8" t="s">
        <v>2072</v>
      </c>
      <c r="I673" s="1"/>
      <c r="J673" s="551" t="str">
        <f t="shared" ref="J673:J690" si="46">IF(OR($E$439="non applic.",$E$672="non applic.",$E$673="non applic.")=TRUE,"entfällt","")</f>
        <v/>
      </c>
    </row>
    <row r="674" spans="1:10" ht="72.95" hidden="1" customHeight="1" x14ac:dyDescent="0.25">
      <c r="A674" s="320" t="str">
        <f>IF(E674="visualizzare","X","")</f>
        <v/>
      </c>
      <c r="B674" s="226"/>
      <c r="C674" s="227" t="s">
        <v>1374</v>
      </c>
      <c r="D674" s="228"/>
      <c r="E674" s="236"/>
      <c r="F674" s="8" t="s">
        <v>2072</v>
      </c>
      <c r="G674" s="8" t="s">
        <v>2072</v>
      </c>
      <c r="H674" s="8" t="s">
        <v>2072</v>
      </c>
      <c r="I674" s="1"/>
      <c r="J674" s="551" t="str">
        <f t="shared" si="46"/>
        <v/>
      </c>
    </row>
    <row r="675" spans="1:10" ht="30.75" hidden="1" thickBot="1" x14ac:dyDescent="0.3">
      <c r="A675" s="67" t="str">
        <f>IF(E675="con difetti","X",
IF(E675="non applic.","na",
IF(E675="prog. ITR","I",
IF(E675="nota","no",
IF(OR(E675="senza difetti",E675="verificare"),"","")))))</f>
        <v/>
      </c>
      <c r="B675" s="61">
        <v>3401.01</v>
      </c>
      <c r="C675" s="12" t="s">
        <v>1375</v>
      </c>
      <c r="D675" s="14" t="s">
        <v>2073</v>
      </c>
      <c r="E675" s="72" t="s">
        <v>2072</v>
      </c>
      <c r="F675" s="8" t="s">
        <v>2072</v>
      </c>
      <c r="G675" s="8" t="s">
        <v>2072</v>
      </c>
      <c r="H675" s="8" t="s">
        <v>2072</v>
      </c>
      <c r="I675" s="1"/>
      <c r="J675" s="551" t="str">
        <f t="shared" si="46"/>
        <v/>
      </c>
    </row>
    <row r="676" spans="1:10" ht="44.1" hidden="1" customHeight="1" x14ac:dyDescent="0.25">
      <c r="A676" s="218" t="str">
        <f>IF(E676="visualizzare","X","")</f>
        <v/>
      </c>
      <c r="B676" s="219"/>
      <c r="C676" s="220" t="s">
        <v>1376</v>
      </c>
      <c r="D676" s="223"/>
      <c r="E676" s="236"/>
      <c r="F676" s="8" t="s">
        <v>2072</v>
      </c>
      <c r="G676" s="8" t="s">
        <v>2072</v>
      </c>
      <c r="H676" s="8" t="s">
        <v>2072</v>
      </c>
      <c r="I676" s="1"/>
      <c r="J676" s="551" t="str">
        <f t="shared" si="46"/>
        <v/>
      </c>
    </row>
    <row r="677" spans="1:10" ht="29.45" hidden="1" customHeight="1" x14ac:dyDescent="0.25">
      <c r="A677" s="67" t="str">
        <f>IF(E677="con difetti","X",
IF(E677="non applic.","na",
IF(E677="prog. ITR","I",
IF(E677="nota","no",
IF(OR(E677="senza difetti",E677="verificare"),"","")))))</f>
        <v/>
      </c>
      <c r="B677" s="61">
        <v>3401.02</v>
      </c>
      <c r="C677" s="12" t="s">
        <v>1377</v>
      </c>
      <c r="D677" s="14" t="s">
        <v>2073</v>
      </c>
      <c r="E677" s="72" t="s">
        <v>2072</v>
      </c>
      <c r="F677" s="8" t="s">
        <v>2072</v>
      </c>
      <c r="G677" s="8" t="s">
        <v>2072</v>
      </c>
      <c r="H677" s="8" t="s">
        <v>2072</v>
      </c>
      <c r="I677" s="1"/>
      <c r="J677" s="551" t="str">
        <f t="shared" si="46"/>
        <v/>
      </c>
    </row>
    <row r="678" spans="1:10" ht="44.1" hidden="1" customHeight="1" x14ac:dyDescent="0.25">
      <c r="A678" s="218" t="str">
        <f>IF(E678="visualizzare","X","")</f>
        <v/>
      </c>
      <c r="B678" s="219"/>
      <c r="C678" s="220" t="s">
        <v>1378</v>
      </c>
      <c r="D678" s="223"/>
      <c r="E678" s="236"/>
      <c r="F678" s="8" t="s">
        <v>2072</v>
      </c>
      <c r="G678" s="8" t="s">
        <v>2072</v>
      </c>
      <c r="H678" s="8" t="s">
        <v>2072</v>
      </c>
      <c r="I678" s="1"/>
      <c r="J678" s="551" t="str">
        <f t="shared" si="46"/>
        <v/>
      </c>
    </row>
    <row r="679" spans="1:10" ht="30.75" hidden="1" thickBot="1" x14ac:dyDescent="0.3">
      <c r="A679" s="67" t="str">
        <f>IF(E679="con difetti","X",
IF(E679="non applic.","na",
IF(E679="prog. ITR","I",
IF(E679="nota","no",
IF(OR(E679="senza difetti",E679="verificare"),"","")))))</f>
        <v/>
      </c>
      <c r="B679" s="61">
        <v>3401.03</v>
      </c>
      <c r="C679" s="12" t="s">
        <v>1379</v>
      </c>
      <c r="D679" s="14" t="s">
        <v>2073</v>
      </c>
      <c r="E679" s="72" t="s">
        <v>2072</v>
      </c>
      <c r="F679" s="8" t="s">
        <v>2072</v>
      </c>
      <c r="G679" s="8" t="s">
        <v>2072</v>
      </c>
      <c r="H679" s="8" t="s">
        <v>2072</v>
      </c>
      <c r="I679" s="1"/>
      <c r="J679" s="551" t="str">
        <f t="shared" si="46"/>
        <v/>
      </c>
    </row>
    <row r="680" spans="1:10" ht="60.75" hidden="1" thickBot="1" x14ac:dyDescent="0.3">
      <c r="A680" s="218" t="str">
        <f>IF(E680="visualizzare","X","")</f>
        <v/>
      </c>
      <c r="B680" s="219"/>
      <c r="C680" s="220" t="s">
        <v>1380</v>
      </c>
      <c r="D680" s="223"/>
      <c r="E680" s="236"/>
      <c r="F680" s="8" t="s">
        <v>2072</v>
      </c>
      <c r="G680" s="8" t="s">
        <v>2072</v>
      </c>
      <c r="H680" s="8" t="s">
        <v>2072</v>
      </c>
      <c r="I680" s="1"/>
      <c r="J680" s="551" t="str">
        <f t="shared" si="46"/>
        <v/>
      </c>
    </row>
    <row r="681" spans="1:10" ht="29.45" hidden="1" customHeight="1" x14ac:dyDescent="0.25">
      <c r="A681" s="218" t="str">
        <f>IF(E681="visualizzare","X","")</f>
        <v/>
      </c>
      <c r="B681" s="219"/>
      <c r="C681" s="220" t="s">
        <v>1381</v>
      </c>
      <c r="D681" s="223"/>
      <c r="E681" s="236"/>
      <c r="F681" s="8" t="s">
        <v>2072</v>
      </c>
      <c r="G681" s="8" t="s">
        <v>2072</v>
      </c>
      <c r="H681" s="8" t="s">
        <v>2072</v>
      </c>
      <c r="I681" s="1"/>
      <c r="J681" s="551" t="str">
        <f t="shared" si="46"/>
        <v/>
      </c>
    </row>
    <row r="682" spans="1:10" ht="44.1" hidden="1" customHeight="1" x14ac:dyDescent="0.25">
      <c r="A682" s="218" t="str">
        <f>IF(E682="visualizzare","X","")</f>
        <v/>
      </c>
      <c r="B682" s="219"/>
      <c r="C682" s="220" t="s">
        <v>1382</v>
      </c>
      <c r="D682" s="223"/>
      <c r="E682" s="236"/>
      <c r="F682" s="8" t="s">
        <v>2072</v>
      </c>
      <c r="G682" s="8" t="s">
        <v>2072</v>
      </c>
      <c r="H682" s="8" t="s">
        <v>2072</v>
      </c>
      <c r="I682" s="1"/>
      <c r="J682" s="551" t="str">
        <f t="shared" si="46"/>
        <v/>
      </c>
    </row>
    <row r="683" spans="1:10" ht="30.75" hidden="1" thickBot="1" x14ac:dyDescent="0.3">
      <c r="A683" s="67" t="str">
        <f>IF(E683="con difetti","X",
IF(E683="non applic.","na",
IF(E683="prog. ITR","I",
IF(E683="nota","no",
IF(OR(E683="senza difetti",E683="verificare"),"","")))))</f>
        <v/>
      </c>
      <c r="B683" s="61">
        <v>3401.04</v>
      </c>
      <c r="C683" s="12" t="s">
        <v>1383</v>
      </c>
      <c r="D683" s="14" t="s">
        <v>2073</v>
      </c>
      <c r="E683" s="72" t="s">
        <v>2072</v>
      </c>
      <c r="F683" s="8" t="s">
        <v>2072</v>
      </c>
      <c r="G683" s="8" t="s">
        <v>2072</v>
      </c>
      <c r="H683" s="8" t="s">
        <v>2072</v>
      </c>
      <c r="I683" s="1"/>
      <c r="J683" s="551" t="str">
        <f t="shared" si="46"/>
        <v/>
      </c>
    </row>
    <row r="684" spans="1:10" ht="29.45" hidden="1" customHeight="1" x14ac:dyDescent="0.25">
      <c r="A684" s="218" t="str">
        <f>IF(E684="visualizzare","X","")</f>
        <v/>
      </c>
      <c r="B684" s="219"/>
      <c r="C684" s="220" t="s">
        <v>1384</v>
      </c>
      <c r="D684" s="223"/>
      <c r="E684" s="236"/>
      <c r="F684" s="8" t="s">
        <v>2072</v>
      </c>
      <c r="G684" s="8" t="s">
        <v>2072</v>
      </c>
      <c r="H684" s="8" t="s">
        <v>2072</v>
      </c>
      <c r="I684" s="1"/>
      <c r="J684" s="551" t="str">
        <f t="shared" si="46"/>
        <v/>
      </c>
    </row>
    <row r="685" spans="1:10" ht="44.1" hidden="1" customHeight="1" x14ac:dyDescent="0.25">
      <c r="A685" s="67" t="str">
        <f>IF(E685="con difetti","X",
IF(E685="non applic.","na",
IF(E685="prog. ITR","I",
IF(E685="nota","no",
IF(OR(E685="senza difetti",E685="verificare"),"","")))))</f>
        <v/>
      </c>
      <c r="B685" s="61">
        <v>3401.05</v>
      </c>
      <c r="C685" s="12" t="s">
        <v>1385</v>
      </c>
      <c r="D685" s="14" t="s">
        <v>2073</v>
      </c>
      <c r="E685" s="72" t="s">
        <v>2072</v>
      </c>
      <c r="F685" s="8" t="s">
        <v>2072</v>
      </c>
      <c r="G685" s="8" t="s">
        <v>2072</v>
      </c>
      <c r="H685" s="8" t="s">
        <v>2072</v>
      </c>
      <c r="I685" s="1"/>
      <c r="J685" s="551" t="str">
        <f t="shared" si="46"/>
        <v/>
      </c>
    </row>
    <row r="686" spans="1:10" ht="72.95" hidden="1" customHeight="1" x14ac:dyDescent="0.25">
      <c r="A686" s="218" t="str">
        <f>IF(E686="visualizzare","X","")</f>
        <v/>
      </c>
      <c r="B686" s="219"/>
      <c r="C686" s="220" t="s">
        <v>1386</v>
      </c>
      <c r="D686" s="223"/>
      <c r="E686" s="236"/>
      <c r="F686" s="8" t="s">
        <v>2072</v>
      </c>
      <c r="G686" s="8" t="s">
        <v>2072</v>
      </c>
      <c r="H686" s="8" t="s">
        <v>2072</v>
      </c>
      <c r="I686" s="1"/>
      <c r="J686" s="551" t="str">
        <f t="shared" si="46"/>
        <v/>
      </c>
    </row>
    <row r="687" spans="1:10" ht="30.75" hidden="1" thickBot="1" x14ac:dyDescent="0.3">
      <c r="A687" s="218" t="str">
        <f>IF(E687="visualizzare","X","")</f>
        <v/>
      </c>
      <c r="B687" s="219"/>
      <c r="C687" s="220" t="s">
        <v>1387</v>
      </c>
      <c r="D687" s="223"/>
      <c r="E687" s="236"/>
      <c r="F687" s="8" t="s">
        <v>2072</v>
      </c>
      <c r="G687" s="8" t="s">
        <v>2072</v>
      </c>
      <c r="H687" s="8" t="s">
        <v>2072</v>
      </c>
      <c r="I687" s="1"/>
      <c r="J687" s="551" t="str">
        <f t="shared" si="46"/>
        <v/>
      </c>
    </row>
    <row r="688" spans="1:10" ht="60.75" hidden="1" thickBot="1" x14ac:dyDescent="0.3">
      <c r="A688" s="218" t="str">
        <f>IF(E688="visualizzare","X","")</f>
        <v/>
      </c>
      <c r="B688" s="219"/>
      <c r="C688" s="220" t="s">
        <v>1388</v>
      </c>
      <c r="D688" s="223"/>
      <c r="E688" s="236"/>
      <c r="F688" s="8" t="s">
        <v>2072</v>
      </c>
      <c r="G688" s="8" t="s">
        <v>2072</v>
      </c>
      <c r="H688" s="8" t="s">
        <v>2072</v>
      </c>
      <c r="I688" s="1"/>
      <c r="J688" s="551" t="str">
        <f t="shared" si="46"/>
        <v/>
      </c>
    </row>
    <row r="689" spans="1:10" ht="15" hidden="1" customHeight="1" x14ac:dyDescent="0.25">
      <c r="A689" s="65" t="str">
        <f>IF(E689="con difetti","X",
IF(E689="non applic.","na",
IF(E689="prog. ITR","I",
IF(E689="nota","no",
IF(OR(E689="senza difetti",E689="verificare"),"","")))))</f>
        <v/>
      </c>
      <c r="B689" s="187">
        <v>3401.06</v>
      </c>
      <c r="C689" s="58" t="s">
        <v>1389</v>
      </c>
      <c r="D689" s="13" t="s">
        <v>0</v>
      </c>
      <c r="E689" s="71" t="s">
        <v>2072</v>
      </c>
      <c r="F689" s="8" t="s">
        <v>2072</v>
      </c>
      <c r="G689" s="8" t="s">
        <v>2072</v>
      </c>
      <c r="H689" s="8" t="s">
        <v>2072</v>
      </c>
      <c r="I689" s="1"/>
      <c r="J689" s="551" t="str">
        <f t="shared" si="46"/>
        <v/>
      </c>
    </row>
    <row r="690" spans="1:10" ht="135.75" hidden="1" thickBot="1" x14ac:dyDescent="0.3">
      <c r="A690" s="233" t="str">
        <f>IF(E690="visualizzare","X","")</f>
        <v/>
      </c>
      <c r="B690" s="222"/>
      <c r="C690" s="224" t="s">
        <v>1390</v>
      </c>
      <c r="D690" s="225"/>
      <c r="E690" s="237"/>
      <c r="F690" s="8" t="s">
        <v>2072</v>
      </c>
      <c r="G690" s="8" t="s">
        <v>2072</v>
      </c>
      <c r="H690" s="8" t="s">
        <v>2072</v>
      </c>
      <c r="I690" s="1"/>
      <c r="J690" s="551" t="str">
        <f t="shared" si="46"/>
        <v/>
      </c>
    </row>
    <row r="691" spans="1:10" ht="15" customHeight="1" thickBot="1" x14ac:dyDescent="0.3">
      <c r="A691" s="167" t="str">
        <f>IF(OR(A692="X",A693="X",A694="X",J691="non applic."),"X","")</f>
        <v/>
      </c>
      <c r="B691" s="190">
        <v>3500</v>
      </c>
      <c r="C691" s="168" t="s">
        <v>2385</v>
      </c>
      <c r="D691" s="169"/>
      <c r="E691" s="210"/>
      <c r="F691" s="8" t="s">
        <v>2072</v>
      </c>
      <c r="G691" s="8" t="s">
        <v>2072</v>
      </c>
      <c r="H691" s="8" t="s">
        <v>2072</v>
      </c>
      <c r="I691" s="8" t="s">
        <v>2072</v>
      </c>
      <c r="J691" s="551" t="str">
        <f>IF(OR($E$439="non applic.",$E$691="non applic.")=TRUE,"entfällt","")</f>
        <v/>
      </c>
    </row>
    <row r="692" spans="1:10" ht="15" customHeight="1" x14ac:dyDescent="0.25">
      <c r="A692" s="164" t="str">
        <f t="shared" ref="A692:A694" si="47">IF(E692="con difetti","X",
IF(E692="non applic.","na",
IF(E692="prog. ITR","I",
IF(E692="nota","no",
IF(OR(E692="senza difetti",E692="verificare"),"","")))))</f>
        <v/>
      </c>
      <c r="B692" s="191">
        <v>3501</v>
      </c>
      <c r="C692" s="165" t="s">
        <v>2067</v>
      </c>
      <c r="D692" s="166"/>
      <c r="E692" s="159" t="s">
        <v>2072</v>
      </c>
      <c r="F692" s="8" t="s">
        <v>2072</v>
      </c>
      <c r="G692" s="8" t="s">
        <v>2072</v>
      </c>
      <c r="H692" s="8" t="s">
        <v>2072</v>
      </c>
      <c r="I692" s="8" t="s">
        <v>2072</v>
      </c>
      <c r="J692" s="551" t="str">
        <f>IF(OR($E$439="non applic.",$E$691="non applic.")=TRUE,"entfällt","")</f>
        <v/>
      </c>
    </row>
    <row r="693" spans="1:10" ht="15" customHeight="1" x14ac:dyDescent="0.25">
      <c r="A693" s="164" t="str">
        <f t="shared" si="47"/>
        <v/>
      </c>
      <c r="B693" s="192">
        <v>3502</v>
      </c>
      <c r="C693" s="158" t="s">
        <v>2068</v>
      </c>
      <c r="D693" s="156"/>
      <c r="E693" s="159" t="s">
        <v>2072</v>
      </c>
      <c r="F693" s="8" t="s">
        <v>2072</v>
      </c>
      <c r="G693" s="8" t="s">
        <v>2072</v>
      </c>
      <c r="H693" s="8" t="s">
        <v>2072</v>
      </c>
      <c r="I693" s="8" t="s">
        <v>2072</v>
      </c>
      <c r="J693" s="551" t="str">
        <f>IF(OR($E$439="non applic.",$E$691="non applic.")=TRUE,"entfällt","")</f>
        <v/>
      </c>
    </row>
    <row r="694" spans="1:10" ht="15" customHeight="1" thickBot="1" x14ac:dyDescent="0.3">
      <c r="A694" s="164" t="str">
        <f t="shared" si="47"/>
        <v/>
      </c>
      <c r="B694" s="193">
        <v>3503</v>
      </c>
      <c r="C694" s="160" t="s">
        <v>2068</v>
      </c>
      <c r="D694" s="161"/>
      <c r="E694" s="610" t="s">
        <v>2072</v>
      </c>
      <c r="F694" s="8" t="s">
        <v>2072</v>
      </c>
      <c r="G694" s="8" t="s">
        <v>2072</v>
      </c>
      <c r="H694" s="8" t="s">
        <v>2072</v>
      </c>
      <c r="I694" s="8" t="s">
        <v>2072</v>
      </c>
      <c r="J694" s="551" t="str">
        <f>IF(OR($E$439="non applic.",$E$691="non applic.")=TRUE,"entfällt","")</f>
        <v/>
      </c>
    </row>
    <row r="695" spans="1:10" ht="19.5" thickBot="1" x14ac:dyDescent="0.3">
      <c r="A695" s="211" t="str">
        <f>IF(OR(A696="X",A713="X",A769="X",A806="X",J695="non applic."),"X","")</f>
        <v/>
      </c>
      <c r="B695" s="212">
        <v>4000</v>
      </c>
      <c r="C695" s="605" t="s">
        <v>1664</v>
      </c>
      <c r="D695" s="606"/>
      <c r="E695" s="607"/>
      <c r="F695" s="8" t="s">
        <v>2072</v>
      </c>
      <c r="G695" s="8" t="s">
        <v>2072</v>
      </c>
      <c r="H695" s="8" t="s">
        <v>2072</v>
      </c>
      <c r="I695" s="8" t="s">
        <v>2072</v>
      </c>
      <c r="J695" s="551" t="str">
        <f>IF(OR($E$695="non applic.")=TRUE,"entfällt","")</f>
        <v/>
      </c>
    </row>
    <row r="696" spans="1:10" ht="15.75" thickBot="1" x14ac:dyDescent="0.3">
      <c r="A696" s="154" t="str">
        <f>IF(OR(A697="X",A708="X",J696="non applic."),"X","")</f>
        <v/>
      </c>
      <c r="B696" s="202">
        <v>4100</v>
      </c>
      <c r="C696" s="143" t="s">
        <v>1153</v>
      </c>
      <c r="D696" s="147"/>
      <c r="E696" s="208"/>
      <c r="F696" s="8" t="s">
        <v>2072</v>
      </c>
      <c r="G696" s="8" t="s">
        <v>2072</v>
      </c>
      <c r="H696" s="8" t="s">
        <v>2072</v>
      </c>
      <c r="I696" s="8" t="s">
        <v>2072</v>
      </c>
      <c r="J696" s="551" t="str">
        <f>IF(OR($E$695="non applic.",$E$696="non applic.")=TRUE,"entfällt","")</f>
        <v/>
      </c>
    </row>
    <row r="697" spans="1:10" ht="30.75" thickBot="1" x14ac:dyDescent="0.3">
      <c r="A697" s="73" t="str">
        <f>IF(OR(COUNTIF(A698:A707,"X")&gt;0,J697="non applic."),"X","")</f>
        <v/>
      </c>
      <c r="B697" s="203">
        <v>4101</v>
      </c>
      <c r="C697" s="144" t="s">
        <v>1665</v>
      </c>
      <c r="D697" s="145"/>
      <c r="E697" s="205"/>
      <c r="F697" s="8" t="s">
        <v>2072</v>
      </c>
      <c r="G697" s="8" t="s">
        <v>2072</v>
      </c>
      <c r="H697" s="8" t="s">
        <v>2072</v>
      </c>
      <c r="I697" s="8" t="s">
        <v>2072</v>
      </c>
      <c r="J697" s="551" t="str">
        <f t="shared" ref="J697:J707" si="48">IF(OR($E$695="non applic.",$E$696="non applic.",$E$697="non applic.")=TRUE,"entfällt","")</f>
        <v/>
      </c>
    </row>
    <row r="698" spans="1:10" ht="29.45" customHeight="1" x14ac:dyDescent="0.25">
      <c r="A698" s="65" t="str">
        <f>IF(E698="con difetti","X",
IF(E698="non applic.","na",
IF(E698="prog. ITR","I",
IF(E698="nota","no",
IF(OR(E698="senza difetti",E698="verificare"),"","")))))</f>
        <v/>
      </c>
      <c r="B698" s="186">
        <v>4101.01</v>
      </c>
      <c r="C698" s="66" t="s">
        <v>1666</v>
      </c>
      <c r="D698" s="21" t="s">
        <v>0</v>
      </c>
      <c r="E698" s="71" t="s">
        <v>2072</v>
      </c>
      <c r="F698" s="8" t="s">
        <v>2072</v>
      </c>
      <c r="G698" s="8" t="s">
        <v>2072</v>
      </c>
      <c r="H698" s="8" t="s">
        <v>2072</v>
      </c>
      <c r="I698" s="8" t="s">
        <v>2072</v>
      </c>
      <c r="J698" s="551" t="str">
        <f t="shared" si="48"/>
        <v/>
      </c>
    </row>
    <row r="699" spans="1:10" ht="30" x14ac:dyDescent="0.25">
      <c r="A699" s="218" t="str">
        <f>IF(E699="visualizzare","X","")</f>
        <v/>
      </c>
      <c r="B699" s="219"/>
      <c r="C699" s="220" t="s">
        <v>1667</v>
      </c>
      <c r="D699" s="223"/>
      <c r="E699" s="236"/>
      <c r="F699" s="8" t="s">
        <v>2072</v>
      </c>
      <c r="G699" s="8" t="s">
        <v>2072</v>
      </c>
      <c r="H699" s="8" t="s">
        <v>2072</v>
      </c>
      <c r="I699" s="8" t="s">
        <v>2072</v>
      </c>
      <c r="J699" s="551" t="str">
        <f t="shared" si="48"/>
        <v/>
      </c>
    </row>
    <row r="700" spans="1:10" ht="29.45" customHeight="1" x14ac:dyDescent="0.25">
      <c r="A700" s="65" t="str">
        <f>IF(E700="con difetti","X",
IF(E700="non applic.","na",
IF(E700="prog. ITR","I",
IF(E700="nota","no",
IF(OR(E700="senza difetti",E700="verificare"),"","")))))</f>
        <v/>
      </c>
      <c r="B700" s="187">
        <v>4101.0200000000004</v>
      </c>
      <c r="C700" s="58" t="s">
        <v>1668</v>
      </c>
      <c r="D700" s="13" t="s">
        <v>0</v>
      </c>
      <c r="E700" s="71" t="s">
        <v>2072</v>
      </c>
      <c r="F700" s="8" t="s">
        <v>2072</v>
      </c>
      <c r="G700" s="8" t="s">
        <v>2072</v>
      </c>
      <c r="H700" s="8" t="s">
        <v>2072</v>
      </c>
      <c r="I700" s="8" t="s">
        <v>2072</v>
      </c>
      <c r="J700" s="551" t="str">
        <f t="shared" si="48"/>
        <v/>
      </c>
    </row>
    <row r="701" spans="1:10" ht="29.45" customHeight="1" x14ac:dyDescent="0.25">
      <c r="A701" s="218" t="str">
        <f>IF(E701="visualizzare","X","")</f>
        <v/>
      </c>
      <c r="B701" s="219"/>
      <c r="C701" s="220" t="s">
        <v>1669</v>
      </c>
      <c r="D701" s="223"/>
      <c r="E701" s="236"/>
      <c r="F701" s="8" t="s">
        <v>2072</v>
      </c>
      <c r="G701" s="8" t="s">
        <v>2072</v>
      </c>
      <c r="H701" s="8" t="s">
        <v>2072</v>
      </c>
      <c r="I701" s="8" t="s">
        <v>2072</v>
      </c>
      <c r="J701" s="551" t="str">
        <f t="shared" si="48"/>
        <v/>
      </c>
    </row>
    <row r="702" spans="1:10" ht="29.45" customHeight="1" x14ac:dyDescent="0.25">
      <c r="A702" s="65" t="str">
        <f>IF(E702="con difetti","X",
IF(E702="non applic.","na",
IF(E702="prog. ITR","I",
IF(E702="nota","no",
IF(OR(E702="senza difetti",E702="verificare"),"","")))))</f>
        <v/>
      </c>
      <c r="B702" s="187">
        <v>4101.03</v>
      </c>
      <c r="C702" s="58" t="s">
        <v>1670</v>
      </c>
      <c r="D702" s="13" t="s">
        <v>0</v>
      </c>
      <c r="E702" s="71" t="s">
        <v>2072</v>
      </c>
      <c r="F702" s="8" t="s">
        <v>2072</v>
      </c>
      <c r="G702" s="8" t="s">
        <v>2072</v>
      </c>
      <c r="H702" s="8" t="s">
        <v>2072</v>
      </c>
      <c r="I702" s="8" t="s">
        <v>2072</v>
      </c>
      <c r="J702" s="551" t="str">
        <f t="shared" si="48"/>
        <v/>
      </c>
    </row>
    <row r="703" spans="1:10" ht="15" customHeight="1" x14ac:dyDescent="0.25">
      <c r="A703" s="218" t="str">
        <f>IF(E703="visualizzare","X","")</f>
        <v/>
      </c>
      <c r="B703" s="219"/>
      <c r="C703" s="247" t="s">
        <v>1671</v>
      </c>
      <c r="D703" s="223"/>
      <c r="E703" s="236"/>
      <c r="F703" s="8" t="s">
        <v>2072</v>
      </c>
      <c r="G703" s="8" t="s">
        <v>2072</v>
      </c>
      <c r="H703" s="8" t="s">
        <v>2072</v>
      </c>
      <c r="I703" s="8" t="s">
        <v>2072</v>
      </c>
      <c r="J703" s="551" t="str">
        <f t="shared" si="48"/>
        <v/>
      </c>
    </row>
    <row r="704" spans="1:10" ht="30" x14ac:dyDescent="0.25">
      <c r="A704" s="218" t="str">
        <f>IF(E704="visualizzare","X","")</f>
        <v/>
      </c>
      <c r="B704" s="219"/>
      <c r="C704" s="247" t="s">
        <v>1672</v>
      </c>
      <c r="D704" s="223"/>
      <c r="E704" s="236"/>
      <c r="F704" s="8" t="s">
        <v>2072</v>
      </c>
      <c r="G704" s="8" t="s">
        <v>2072</v>
      </c>
      <c r="H704" s="8" t="s">
        <v>2072</v>
      </c>
      <c r="I704" s="8" t="s">
        <v>2072</v>
      </c>
      <c r="J704" s="551" t="str">
        <f t="shared" si="48"/>
        <v/>
      </c>
    </row>
    <row r="705" spans="1:10" ht="15" customHeight="1" x14ac:dyDescent="0.25">
      <c r="A705" s="218" t="str">
        <f>IF(E705="visualizzare","X","")</f>
        <v/>
      </c>
      <c r="B705" s="219"/>
      <c r="C705" s="247" t="s">
        <v>1673</v>
      </c>
      <c r="D705" s="223"/>
      <c r="E705" s="236"/>
      <c r="F705" s="8" t="s">
        <v>2072</v>
      </c>
      <c r="G705" s="8" t="s">
        <v>2072</v>
      </c>
      <c r="H705" s="8" t="s">
        <v>2072</v>
      </c>
      <c r="I705" s="8" t="s">
        <v>2072</v>
      </c>
      <c r="J705" s="551" t="str">
        <f t="shared" si="48"/>
        <v/>
      </c>
    </row>
    <row r="706" spans="1:10" ht="15" customHeight="1" x14ac:dyDescent="0.25">
      <c r="A706" s="218" t="str">
        <f>IF(E706="visualizzare","X","")</f>
        <v/>
      </c>
      <c r="B706" s="219"/>
      <c r="C706" s="247" t="s">
        <v>1674</v>
      </c>
      <c r="D706" s="223"/>
      <c r="E706" s="236"/>
      <c r="F706" s="8" t="s">
        <v>2072</v>
      </c>
      <c r="G706" s="8" t="s">
        <v>2072</v>
      </c>
      <c r="H706" s="8" t="s">
        <v>2072</v>
      </c>
      <c r="I706" s="8" t="s">
        <v>2072</v>
      </c>
      <c r="J706" s="551" t="str">
        <f t="shared" si="48"/>
        <v/>
      </c>
    </row>
    <row r="707" spans="1:10" ht="29.45" customHeight="1" thickBot="1" x14ac:dyDescent="0.3">
      <c r="A707" s="218" t="str">
        <f>IF(E707="visualizzare","X","")</f>
        <v/>
      </c>
      <c r="B707" s="222"/>
      <c r="C707" s="232" t="s">
        <v>1675</v>
      </c>
      <c r="D707" s="225"/>
      <c r="E707" s="236"/>
      <c r="F707" s="8" t="s">
        <v>2072</v>
      </c>
      <c r="G707" s="8" t="s">
        <v>2072</v>
      </c>
      <c r="H707" s="8" t="s">
        <v>2072</v>
      </c>
      <c r="I707" s="8" t="s">
        <v>2072</v>
      </c>
      <c r="J707" s="551" t="str">
        <f t="shared" si="48"/>
        <v/>
      </c>
    </row>
    <row r="708" spans="1:10" ht="15.75" thickBot="1" x14ac:dyDescent="0.3">
      <c r="A708" s="73" t="str">
        <f>IF(OR(COUNTIF(A709:A712,"X")&gt;0,J708="non applic."),"X","")</f>
        <v/>
      </c>
      <c r="B708" s="203">
        <v>4102</v>
      </c>
      <c r="C708" s="144" t="s">
        <v>1676</v>
      </c>
      <c r="D708" s="145"/>
      <c r="E708" s="205"/>
      <c r="F708" s="8" t="s">
        <v>2072</v>
      </c>
      <c r="G708" s="8" t="s">
        <v>2072</v>
      </c>
      <c r="H708" s="8" t="s">
        <v>2072</v>
      </c>
      <c r="I708" s="8" t="s">
        <v>2072</v>
      </c>
      <c r="J708" s="551" t="str">
        <f>IF(OR($E$695="non applic.",$E$696="non applic.",$E$708="non applic.")=TRUE,"entfällt","")</f>
        <v/>
      </c>
    </row>
    <row r="709" spans="1:10" ht="29.45" customHeight="1" x14ac:dyDescent="0.25">
      <c r="A709" s="65" t="str">
        <f>IF(E709="con difetti","X",
IF(E709="non applic.","na",
IF(E709="prog. ITR","I",
IF(E709="nota","no",
IF(OR(E709="senza difetti",E709="verificare"),"","")))))</f>
        <v/>
      </c>
      <c r="B709" s="186">
        <v>4102.01</v>
      </c>
      <c r="C709" s="66" t="s">
        <v>1677</v>
      </c>
      <c r="D709" s="21" t="s">
        <v>0</v>
      </c>
      <c r="E709" s="71" t="s">
        <v>2072</v>
      </c>
      <c r="F709" s="8" t="s">
        <v>2072</v>
      </c>
      <c r="G709" s="8" t="s">
        <v>2072</v>
      </c>
      <c r="H709" s="8" t="s">
        <v>2072</v>
      </c>
      <c r="I709" s="8" t="s">
        <v>2072</v>
      </c>
      <c r="J709" s="551" t="str">
        <f>IF(OR($E$695="non applic.",$E$696="non applic.",$E$708="non applic.")=TRUE,"entfällt","")</f>
        <v/>
      </c>
    </row>
    <row r="710" spans="1:10" ht="15" customHeight="1" x14ac:dyDescent="0.25">
      <c r="A710" s="218" t="str">
        <f>IF(E710="visualizzare","X","")</f>
        <v/>
      </c>
      <c r="B710" s="219"/>
      <c r="C710" s="220" t="s">
        <v>1169</v>
      </c>
      <c r="D710" s="223"/>
      <c r="E710" s="236"/>
      <c r="F710" s="8" t="s">
        <v>2072</v>
      </c>
      <c r="G710" s="8" t="s">
        <v>2072</v>
      </c>
      <c r="H710" s="8" t="s">
        <v>2072</v>
      </c>
      <c r="I710" s="8" t="s">
        <v>2072</v>
      </c>
      <c r="J710" s="551" t="str">
        <f>IF(OR($E$695="non applic.",$E$696="non applic.",$E$708="non applic.")=TRUE,"entfällt","")</f>
        <v/>
      </c>
    </row>
    <row r="711" spans="1:10" ht="30" x14ac:dyDescent="0.25">
      <c r="A711" s="65" t="str">
        <f>IF(E711="con difetti","X",
IF(E711="non applic.","na",
IF(E711="prog. ITR","I",
IF(E711="nota","no",
IF(OR(E711="senza difetti",E711="verificare"),"","")))))</f>
        <v/>
      </c>
      <c r="B711" s="187">
        <v>4102.0200000000004</v>
      </c>
      <c r="C711" s="58" t="s">
        <v>1170</v>
      </c>
      <c r="D711" s="13" t="s">
        <v>0</v>
      </c>
      <c r="E711" s="71" t="s">
        <v>2072</v>
      </c>
      <c r="F711" s="8" t="s">
        <v>2072</v>
      </c>
      <c r="G711" s="8" t="s">
        <v>2072</v>
      </c>
      <c r="H711" s="8" t="s">
        <v>2072</v>
      </c>
      <c r="I711" s="8" t="s">
        <v>2072</v>
      </c>
      <c r="J711" s="551" t="str">
        <f>IF(OR($E$695="non applic.",$E$696="non applic.",$E$708="non applic.")=TRUE,"entfällt","")</f>
        <v/>
      </c>
    </row>
    <row r="712" spans="1:10" ht="73.349999999999994" customHeight="1" thickBot="1" x14ac:dyDescent="0.3">
      <c r="A712" s="218" t="str">
        <f>IF(E712="visualizzare","X","")</f>
        <v/>
      </c>
      <c r="B712" s="222"/>
      <c r="C712" s="224" t="s">
        <v>1678</v>
      </c>
      <c r="D712" s="225"/>
      <c r="E712" s="236"/>
      <c r="F712" s="8" t="s">
        <v>2072</v>
      </c>
      <c r="G712" s="8" t="s">
        <v>2072</v>
      </c>
      <c r="H712" s="8" t="s">
        <v>2072</v>
      </c>
      <c r="I712" s="8" t="s">
        <v>2072</v>
      </c>
      <c r="J712" s="551" t="str">
        <f>IF(OR($E$695="non applic.",$E$696="non applic.",$E$708="non applic.")=TRUE,"entfällt","")</f>
        <v/>
      </c>
    </row>
    <row r="713" spans="1:10" ht="15.75" thickBot="1" x14ac:dyDescent="0.3">
      <c r="A713" s="154" t="str">
        <f>IF(OR(A714="X",A738="X",A747="X",A762="X",J713="non applic."),"X","")</f>
        <v/>
      </c>
      <c r="B713" s="202">
        <v>4200</v>
      </c>
      <c r="C713" s="143" t="s">
        <v>1679</v>
      </c>
      <c r="D713" s="147"/>
      <c r="E713" s="204"/>
      <c r="F713" s="8" t="s">
        <v>2072</v>
      </c>
      <c r="G713" s="8" t="s">
        <v>2072</v>
      </c>
      <c r="H713" s="8" t="s">
        <v>2072</v>
      </c>
      <c r="I713" s="8" t="s">
        <v>2072</v>
      </c>
      <c r="J713" s="551" t="str">
        <f>IF(OR($E$695="non applic.",$E$713="non applic.")=TRUE,"entfällt","")</f>
        <v/>
      </c>
    </row>
    <row r="714" spans="1:10" ht="15.75" thickBot="1" x14ac:dyDescent="0.3">
      <c r="A714" s="73" t="str">
        <f>IF(OR(COUNTIF(A715:A737,"X")&gt;0,J714="non applic."),"X","")</f>
        <v/>
      </c>
      <c r="B714" s="203">
        <v>4201</v>
      </c>
      <c r="C714" s="144" t="s">
        <v>1680</v>
      </c>
      <c r="D714" s="145"/>
      <c r="E714" s="205"/>
      <c r="F714" s="8" t="s">
        <v>2072</v>
      </c>
      <c r="G714" s="8" t="s">
        <v>2072</v>
      </c>
      <c r="H714" s="8" t="s">
        <v>2072</v>
      </c>
      <c r="I714" s="8" t="s">
        <v>2072</v>
      </c>
      <c r="J714" s="551" t="str">
        <f t="shared" ref="J714:J737" si="49">IF(OR($E$695="non applic.",$E$713="non applic.",$E$714="non applic.")=TRUE,"entfällt","")</f>
        <v/>
      </c>
    </row>
    <row r="715" spans="1:10" ht="29.45" customHeight="1" x14ac:dyDescent="0.25">
      <c r="A715" s="67" t="str">
        <f>IF(E715="con difetti","X",
IF(E715="non applic.","na",
IF(E715="prog. ITR","I",
IF(E715="nota","no",
IF(OR(E715="senza difetti",E715="verificare"),"","")))))</f>
        <v/>
      </c>
      <c r="B715" s="189">
        <v>4201.01</v>
      </c>
      <c r="C715" s="68" t="s">
        <v>1681</v>
      </c>
      <c r="D715" s="19" t="s">
        <v>2073</v>
      </c>
      <c r="E715" s="72" t="s">
        <v>2072</v>
      </c>
      <c r="F715" s="8" t="s">
        <v>2072</v>
      </c>
      <c r="G715" s="8" t="s">
        <v>2072</v>
      </c>
      <c r="H715" s="8" t="s">
        <v>2072</v>
      </c>
      <c r="I715" s="8" t="s">
        <v>2072</v>
      </c>
      <c r="J715" s="551" t="str">
        <f t="shared" si="49"/>
        <v/>
      </c>
    </row>
    <row r="716" spans="1:10" ht="30" x14ac:dyDescent="0.25">
      <c r="A716" s="218" t="str">
        <f>IF(E716="visualizzare","X","")</f>
        <v/>
      </c>
      <c r="B716" s="219"/>
      <c r="C716" s="220" t="s">
        <v>1682</v>
      </c>
      <c r="D716" s="223"/>
      <c r="E716" s="236"/>
      <c r="F716" s="8" t="s">
        <v>2072</v>
      </c>
      <c r="G716" s="8" t="s">
        <v>2072</v>
      </c>
      <c r="H716" s="8" t="s">
        <v>2072</v>
      </c>
      <c r="I716" s="8" t="s">
        <v>2072</v>
      </c>
      <c r="J716" s="551" t="str">
        <f t="shared" si="49"/>
        <v/>
      </c>
    </row>
    <row r="717" spans="1:10" ht="29.45" customHeight="1" x14ac:dyDescent="0.25">
      <c r="A717" s="67" t="str">
        <f>IF(E717="con difetti","X",
IF(E717="non applic.","na",
IF(E717="prog. ITR","I",
IF(E717="nota","no",
IF(OR(E717="senza difetti",E717="verificare"),"","")))))</f>
        <v/>
      </c>
      <c r="B717" s="61">
        <v>4201.0200000000004</v>
      </c>
      <c r="C717" s="12" t="s">
        <v>1683</v>
      </c>
      <c r="D717" s="14" t="s">
        <v>2073</v>
      </c>
      <c r="E717" s="72" t="s">
        <v>2072</v>
      </c>
      <c r="F717" s="8" t="s">
        <v>2072</v>
      </c>
      <c r="G717" s="8" t="s">
        <v>2072</v>
      </c>
      <c r="H717" s="8" t="s">
        <v>2072</v>
      </c>
      <c r="I717" s="8" t="s">
        <v>2072</v>
      </c>
      <c r="J717" s="551" t="str">
        <f t="shared" si="49"/>
        <v/>
      </c>
    </row>
    <row r="718" spans="1:10" ht="29.45" customHeight="1" x14ac:dyDescent="0.25">
      <c r="A718" s="218" t="str">
        <f>IF(E718="visualizzare","X","")</f>
        <v/>
      </c>
      <c r="B718" s="219"/>
      <c r="C718" s="220" t="s">
        <v>1684</v>
      </c>
      <c r="D718" s="223"/>
      <c r="E718" s="236"/>
      <c r="F718" s="8" t="s">
        <v>2072</v>
      </c>
      <c r="G718" s="8" t="s">
        <v>2072</v>
      </c>
      <c r="H718" s="8" t="s">
        <v>2072</v>
      </c>
      <c r="I718" s="8" t="s">
        <v>2072</v>
      </c>
      <c r="J718" s="551" t="str">
        <f t="shared" si="49"/>
        <v/>
      </c>
    </row>
    <row r="719" spans="1:10" ht="15" customHeight="1" x14ac:dyDescent="0.25">
      <c r="A719" s="65" t="str">
        <f>IF(E719="con difetti","X",
IF(E719="non applic.","na",
IF(E719="prog. ITR","I",
IF(E719="nota","no",
IF(OR(E719="senza difetti",E719="verificare"),"","")))))</f>
        <v/>
      </c>
      <c r="B719" s="187">
        <v>4201.03</v>
      </c>
      <c r="C719" s="58" t="s">
        <v>1685</v>
      </c>
      <c r="D719" s="13" t="s">
        <v>0</v>
      </c>
      <c r="E719" s="71" t="s">
        <v>2072</v>
      </c>
      <c r="F719" s="8" t="s">
        <v>2072</v>
      </c>
      <c r="G719" s="8" t="s">
        <v>2072</v>
      </c>
      <c r="H719" s="8" t="s">
        <v>2072</v>
      </c>
      <c r="I719" s="8" t="s">
        <v>2072</v>
      </c>
      <c r="J719" s="551" t="str">
        <f t="shared" si="49"/>
        <v/>
      </c>
    </row>
    <row r="720" spans="1:10" ht="29.45" customHeight="1" x14ac:dyDescent="0.25">
      <c r="A720" s="218" t="str">
        <f>IF(E720="visualizzare","X","")</f>
        <v/>
      </c>
      <c r="B720" s="219"/>
      <c r="C720" s="220" t="s">
        <v>1686</v>
      </c>
      <c r="D720" s="223"/>
      <c r="E720" s="236"/>
      <c r="F720" s="8" t="s">
        <v>2072</v>
      </c>
      <c r="G720" s="8" t="s">
        <v>2072</v>
      </c>
      <c r="H720" s="8" t="s">
        <v>2072</v>
      </c>
      <c r="I720" s="8" t="s">
        <v>2072</v>
      </c>
      <c r="J720" s="551" t="str">
        <f t="shared" si="49"/>
        <v/>
      </c>
    </row>
    <row r="721" spans="1:10" ht="44.1" customHeight="1" x14ac:dyDescent="0.25">
      <c r="A721" s="218" t="str">
        <f>IF(E721="visualizzare","X","")</f>
        <v/>
      </c>
      <c r="B721" s="219"/>
      <c r="C721" s="220" t="s">
        <v>1687</v>
      </c>
      <c r="D721" s="223"/>
      <c r="E721" s="236"/>
      <c r="F721" s="8" t="s">
        <v>2072</v>
      </c>
      <c r="G721" s="8" t="s">
        <v>2072</v>
      </c>
      <c r="H721" s="8" t="s">
        <v>2072</v>
      </c>
      <c r="I721" s="8" t="s">
        <v>2072</v>
      </c>
      <c r="J721" s="551" t="str">
        <f t="shared" si="49"/>
        <v/>
      </c>
    </row>
    <row r="722" spans="1:10" ht="29.45" customHeight="1" x14ac:dyDescent="0.25">
      <c r="A722" s="67" t="str">
        <f>IF(E722="con difetti","X",
IF(E722="non applic.","na",
IF(E722="prog. ITR","I",
IF(E722="nota","no",
IF(OR(E722="senza difetti",E722="verificare"),"","")))))</f>
        <v/>
      </c>
      <c r="B722" s="61">
        <v>4201.04</v>
      </c>
      <c r="C722" s="12" t="s">
        <v>1688</v>
      </c>
      <c r="D722" s="14" t="s">
        <v>2073</v>
      </c>
      <c r="E722" s="72" t="s">
        <v>2072</v>
      </c>
      <c r="F722" s="8" t="s">
        <v>2072</v>
      </c>
      <c r="G722" s="8" t="s">
        <v>2072</v>
      </c>
      <c r="H722" s="8" t="s">
        <v>2072</v>
      </c>
      <c r="I722" s="8" t="s">
        <v>2072</v>
      </c>
      <c r="J722" s="551" t="str">
        <f t="shared" si="49"/>
        <v/>
      </c>
    </row>
    <row r="723" spans="1:10" ht="29.45" customHeight="1" x14ac:dyDescent="0.25">
      <c r="A723" s="218" t="str">
        <f>IF(E723="visualizzare","X","")</f>
        <v/>
      </c>
      <c r="B723" s="219"/>
      <c r="C723" s="220" t="s">
        <v>1689</v>
      </c>
      <c r="D723" s="223"/>
      <c r="E723" s="236"/>
      <c r="F723" s="8" t="s">
        <v>2072</v>
      </c>
      <c r="G723" s="8" t="s">
        <v>2072</v>
      </c>
      <c r="H723" s="8" t="s">
        <v>2072</v>
      </c>
      <c r="I723" s="8" t="s">
        <v>2072</v>
      </c>
      <c r="J723" s="551" t="str">
        <f t="shared" si="49"/>
        <v/>
      </c>
    </row>
    <row r="724" spans="1:10" ht="30" x14ac:dyDescent="0.25">
      <c r="A724" s="218" t="str">
        <f>IF(E724="visualizzare","X","")</f>
        <v/>
      </c>
      <c r="B724" s="219"/>
      <c r="C724" s="220" t="s">
        <v>1401</v>
      </c>
      <c r="D724" s="223"/>
      <c r="E724" s="236"/>
      <c r="F724" s="8" t="s">
        <v>2072</v>
      </c>
      <c r="G724" s="8" t="s">
        <v>2072</v>
      </c>
      <c r="H724" s="8" t="s">
        <v>2072</v>
      </c>
      <c r="I724" s="8" t="s">
        <v>2072</v>
      </c>
      <c r="J724" s="551" t="str">
        <f t="shared" si="49"/>
        <v/>
      </c>
    </row>
    <row r="725" spans="1:10" ht="15" customHeight="1" x14ac:dyDescent="0.25">
      <c r="A725" s="76" t="str">
        <f>IF(E725="con difetti","X",
IF(E725="non applic.","na",
IF(E725="prog. ITR","I",
IF(E725="nota","no",
IF(OR(E725="senza difetti",E725="verificare"),"","")))))</f>
        <v/>
      </c>
      <c r="B725" s="195">
        <v>4201.05</v>
      </c>
      <c r="C725" s="75" t="s">
        <v>1690</v>
      </c>
      <c r="D725" s="74" t="s">
        <v>1</v>
      </c>
      <c r="E725" s="79" t="s">
        <v>2072</v>
      </c>
      <c r="F725" s="8" t="s">
        <v>2072</v>
      </c>
      <c r="G725" s="8" t="s">
        <v>2072</v>
      </c>
      <c r="H725" s="8" t="s">
        <v>2072</v>
      </c>
      <c r="I725" s="8" t="s">
        <v>2072</v>
      </c>
      <c r="J725" s="551" t="str">
        <f t="shared" si="49"/>
        <v/>
      </c>
    </row>
    <row r="726" spans="1:10" ht="58.5" customHeight="1" x14ac:dyDescent="0.25">
      <c r="A726" s="218" t="str">
        <f>IF(E726="visualizzare","X","")</f>
        <v/>
      </c>
      <c r="B726" s="219"/>
      <c r="C726" s="220" t="s">
        <v>1691</v>
      </c>
      <c r="D726" s="223"/>
      <c r="E726" s="236"/>
      <c r="F726" s="8" t="s">
        <v>2072</v>
      </c>
      <c r="G726" s="8" t="s">
        <v>2072</v>
      </c>
      <c r="H726" s="8" t="s">
        <v>2072</v>
      </c>
      <c r="I726" s="8" t="s">
        <v>2072</v>
      </c>
      <c r="J726" s="551" t="str">
        <f t="shared" si="49"/>
        <v/>
      </c>
    </row>
    <row r="727" spans="1:10" ht="15" customHeight="1" x14ac:dyDescent="0.25">
      <c r="A727" s="65" t="str">
        <f>IF(E727="con difetti","X",
IF(E727="non applic.","na",
IF(E727="prog. ITR","I",
IF(E727="nota","no",
IF(OR(E727="senza difetti",E727="verificare"),"","")))))</f>
        <v/>
      </c>
      <c r="B727" s="187">
        <v>4201.0600000000004</v>
      </c>
      <c r="C727" s="58" t="s">
        <v>1692</v>
      </c>
      <c r="D727" s="13" t="s">
        <v>0</v>
      </c>
      <c r="E727" s="71" t="s">
        <v>2072</v>
      </c>
      <c r="F727" s="8" t="s">
        <v>2072</v>
      </c>
      <c r="G727" s="8" t="s">
        <v>2072</v>
      </c>
      <c r="H727" s="8" t="s">
        <v>2072</v>
      </c>
      <c r="I727" s="8" t="s">
        <v>2072</v>
      </c>
      <c r="J727" s="551" t="str">
        <f t="shared" si="49"/>
        <v/>
      </c>
    </row>
    <row r="728" spans="1:10" ht="29.45" customHeight="1" x14ac:dyDescent="0.25">
      <c r="A728" s="218" t="str">
        <f>IF(E728="visualizzare","X","")</f>
        <v/>
      </c>
      <c r="B728" s="219"/>
      <c r="C728" s="220" t="s">
        <v>1693</v>
      </c>
      <c r="D728" s="223"/>
      <c r="E728" s="236"/>
      <c r="F728" s="8" t="s">
        <v>2072</v>
      </c>
      <c r="G728" s="8" t="s">
        <v>2072</v>
      </c>
      <c r="H728" s="8" t="s">
        <v>2072</v>
      </c>
      <c r="I728" s="8" t="s">
        <v>2072</v>
      </c>
      <c r="J728" s="551" t="str">
        <f t="shared" si="49"/>
        <v/>
      </c>
    </row>
    <row r="729" spans="1:10" ht="15" customHeight="1" x14ac:dyDescent="0.25">
      <c r="A729" s="65" t="str">
        <f>IF(E729="con difetti","X",
IF(E729="non applic.","na",
IF(E729="prog. ITR","I",
IF(E729="nota","no",
IF(OR(E729="senza difetti",E729="verificare"),"","")))))</f>
        <v/>
      </c>
      <c r="B729" s="187">
        <v>4201.07</v>
      </c>
      <c r="C729" s="58" t="s">
        <v>1694</v>
      </c>
      <c r="D729" s="13" t="s">
        <v>0</v>
      </c>
      <c r="E729" s="71" t="s">
        <v>2072</v>
      </c>
      <c r="F729" s="8" t="s">
        <v>2072</v>
      </c>
      <c r="G729" s="8" t="s">
        <v>2072</v>
      </c>
      <c r="H729" s="8" t="s">
        <v>2072</v>
      </c>
      <c r="I729" s="8" t="s">
        <v>2072</v>
      </c>
      <c r="J729" s="551" t="str">
        <f t="shared" si="49"/>
        <v/>
      </c>
    </row>
    <row r="730" spans="1:10" ht="15" customHeight="1" x14ac:dyDescent="0.25">
      <c r="A730" s="218" t="str">
        <f>IF(E730="visualizzare","X","")</f>
        <v/>
      </c>
      <c r="B730" s="219"/>
      <c r="C730" s="220" t="s">
        <v>1695</v>
      </c>
      <c r="D730" s="223"/>
      <c r="E730" s="236"/>
      <c r="F730" s="8" t="s">
        <v>2072</v>
      </c>
      <c r="G730" s="8" t="s">
        <v>2072</v>
      </c>
      <c r="H730" s="8" t="s">
        <v>2072</v>
      </c>
      <c r="I730" s="8" t="s">
        <v>2072</v>
      </c>
      <c r="J730" s="551" t="str">
        <f t="shared" si="49"/>
        <v/>
      </c>
    </row>
    <row r="731" spans="1:10" ht="15" customHeight="1" x14ac:dyDescent="0.25">
      <c r="A731" s="65" t="str">
        <f>IF(E731="con difetti","X",
IF(E731="non applic.","na",
IF(E731="prog. ITR","I",
IF(E731="nota","no",
IF(OR(E731="senza difetti",E731="verificare"),"","")))))</f>
        <v/>
      </c>
      <c r="B731" s="187">
        <v>4201.08</v>
      </c>
      <c r="C731" s="58" t="s">
        <v>1696</v>
      </c>
      <c r="D731" s="13" t="s">
        <v>0</v>
      </c>
      <c r="E731" s="71" t="s">
        <v>2072</v>
      </c>
      <c r="F731" s="8" t="s">
        <v>2072</v>
      </c>
      <c r="G731" s="8" t="s">
        <v>2072</v>
      </c>
      <c r="H731" s="8" t="s">
        <v>2072</v>
      </c>
      <c r="I731" s="8" t="s">
        <v>2072</v>
      </c>
      <c r="J731" s="551" t="str">
        <f t="shared" si="49"/>
        <v/>
      </c>
    </row>
    <row r="732" spans="1:10" ht="29.45" customHeight="1" x14ac:dyDescent="0.25">
      <c r="A732" s="218" t="str">
        <f>IF(E732="visualizzare","X","")</f>
        <v/>
      </c>
      <c r="B732" s="219"/>
      <c r="C732" s="220" t="s">
        <v>1697</v>
      </c>
      <c r="D732" s="223"/>
      <c r="E732" s="236"/>
      <c r="F732" s="8" t="s">
        <v>2072</v>
      </c>
      <c r="G732" s="8" t="s">
        <v>2072</v>
      </c>
      <c r="H732" s="8" t="s">
        <v>2072</v>
      </c>
      <c r="I732" s="8" t="s">
        <v>2072</v>
      </c>
      <c r="J732" s="551" t="str">
        <f t="shared" si="49"/>
        <v/>
      </c>
    </row>
    <row r="733" spans="1:10" ht="30" x14ac:dyDescent="0.25">
      <c r="A733" s="65" t="str">
        <f>IF(E733="con difetti","X",
IF(E733="non applic.","na",
IF(E733="prog. ITR","I",
IF(E733="nota","no",
IF(OR(E733="senza difetti",E733="verificare"),"","")))))</f>
        <v/>
      </c>
      <c r="B733" s="187">
        <v>4201.09</v>
      </c>
      <c r="C733" s="58" t="s">
        <v>1698</v>
      </c>
      <c r="D733" s="13" t="s">
        <v>0</v>
      </c>
      <c r="E733" s="71" t="s">
        <v>2072</v>
      </c>
      <c r="F733" s="8" t="s">
        <v>2072</v>
      </c>
      <c r="G733" s="8" t="s">
        <v>2072</v>
      </c>
      <c r="H733" s="8" t="s">
        <v>2072</v>
      </c>
      <c r="I733" s="8" t="s">
        <v>2072</v>
      </c>
      <c r="J733" s="551" t="str">
        <f t="shared" si="49"/>
        <v/>
      </c>
    </row>
    <row r="734" spans="1:10" x14ac:dyDescent="0.25">
      <c r="A734" s="218" t="str">
        <f>IF(E734="visualizzare","X","")</f>
        <v/>
      </c>
      <c r="B734" s="219"/>
      <c r="C734" s="220" t="s">
        <v>1699</v>
      </c>
      <c r="D734" s="223"/>
      <c r="E734" s="236"/>
      <c r="F734" s="8" t="s">
        <v>2072</v>
      </c>
      <c r="G734" s="8" t="s">
        <v>2072</v>
      </c>
      <c r="H734" s="8" t="s">
        <v>2072</v>
      </c>
      <c r="I734" s="8" t="s">
        <v>2072</v>
      </c>
      <c r="J734" s="551" t="str">
        <f t="shared" si="49"/>
        <v/>
      </c>
    </row>
    <row r="735" spans="1:10" ht="44.1" customHeight="1" thickBot="1" x14ac:dyDescent="0.3">
      <c r="A735" s="218" t="str">
        <f>IF(E735="visualizzare","X","")</f>
        <v/>
      </c>
      <c r="B735" s="219"/>
      <c r="C735" s="220" t="s">
        <v>1687</v>
      </c>
      <c r="D735" s="223"/>
      <c r="E735" s="236"/>
      <c r="F735" s="8" t="s">
        <v>2072</v>
      </c>
      <c r="G735" s="8" t="s">
        <v>2072</v>
      </c>
      <c r="H735" s="8" t="s">
        <v>2072</v>
      </c>
      <c r="I735" s="8" t="s">
        <v>2072</v>
      </c>
      <c r="J735" s="551" t="str">
        <f t="shared" si="49"/>
        <v/>
      </c>
    </row>
    <row r="736" spans="1:10" ht="30.75" hidden="1" thickBot="1" x14ac:dyDescent="0.3">
      <c r="A736" s="76" t="str">
        <f>IF(E736="con difetti","X",
IF(E736="non applic.","na",
IF(E736="prog. ITR","I",
IF(E736="nota","no",
IF(OR(E736="senza difetti",E736="verificare"),"","")))))</f>
        <v/>
      </c>
      <c r="B736" s="195">
        <v>4201.1000000000004</v>
      </c>
      <c r="C736" s="75" t="s">
        <v>1700</v>
      </c>
      <c r="D736" s="74" t="s">
        <v>1</v>
      </c>
      <c r="E736" s="79" t="s">
        <v>2072</v>
      </c>
      <c r="F736" s="8" t="s">
        <v>2072</v>
      </c>
      <c r="G736" s="8" t="s">
        <v>2072</v>
      </c>
      <c r="H736" s="1"/>
      <c r="I736" s="1"/>
      <c r="J736" s="551" t="str">
        <f t="shared" si="49"/>
        <v/>
      </c>
    </row>
    <row r="737" spans="1:10" ht="45.75" hidden="1" thickBot="1" x14ac:dyDescent="0.3">
      <c r="A737" s="218" t="str">
        <f>IF(E737="visualizzare","X","")</f>
        <v/>
      </c>
      <c r="B737" s="222"/>
      <c r="C737" s="224" t="s">
        <v>1701</v>
      </c>
      <c r="D737" s="225"/>
      <c r="E737" s="236"/>
      <c r="F737" s="8" t="s">
        <v>2072</v>
      </c>
      <c r="G737" s="8" t="s">
        <v>2072</v>
      </c>
      <c r="H737" s="1"/>
      <c r="I737" s="1"/>
      <c r="J737" s="551" t="str">
        <f t="shared" si="49"/>
        <v/>
      </c>
    </row>
    <row r="738" spans="1:10" ht="30.75" thickBot="1" x14ac:dyDescent="0.3">
      <c r="A738" s="73" t="str">
        <f>IF(OR(COUNTIF(A739:A746,"X")&gt;0,J738="non applic."),"X","")</f>
        <v/>
      </c>
      <c r="B738" s="203">
        <v>4202</v>
      </c>
      <c r="C738" s="144" t="s">
        <v>1702</v>
      </c>
      <c r="D738" s="145"/>
      <c r="E738" s="205"/>
      <c r="F738" s="8" t="s">
        <v>2072</v>
      </c>
      <c r="G738" s="8" t="s">
        <v>2072</v>
      </c>
      <c r="H738" s="8" t="s">
        <v>2072</v>
      </c>
      <c r="I738" s="8" t="s">
        <v>2072</v>
      </c>
      <c r="J738" s="551" t="str">
        <f t="shared" ref="J738:J746" si="50">IF(OR($E$695="non applic.",$E$713="non applic.",$E$738="non applic.")=TRUE,"entfällt","")</f>
        <v/>
      </c>
    </row>
    <row r="739" spans="1:10" ht="29.45" customHeight="1" x14ac:dyDescent="0.25">
      <c r="A739" s="67" t="str">
        <f>IF(E739="con difetti","X",
IF(E739="non applic.","na",
IF(E739="prog. ITR","I",
IF(E739="nota","no",
IF(OR(E739="senza difetti",E739="verificare"),"","")))))</f>
        <v/>
      </c>
      <c r="B739" s="189">
        <v>4202.01</v>
      </c>
      <c r="C739" s="68" t="s">
        <v>1703</v>
      </c>
      <c r="D739" s="19" t="s">
        <v>2073</v>
      </c>
      <c r="E739" s="72" t="s">
        <v>2072</v>
      </c>
      <c r="F739" s="8" t="s">
        <v>2072</v>
      </c>
      <c r="G739" s="8" t="s">
        <v>2072</v>
      </c>
      <c r="H739" s="8" t="s">
        <v>2072</v>
      </c>
      <c r="I739" s="8" t="s">
        <v>2072</v>
      </c>
      <c r="J739" s="551" t="str">
        <f t="shared" si="50"/>
        <v/>
      </c>
    </row>
    <row r="740" spans="1:10" ht="15" customHeight="1" x14ac:dyDescent="0.25">
      <c r="A740" s="218" t="str">
        <f>IF(E740="visualizzare","X","")</f>
        <v/>
      </c>
      <c r="B740" s="219"/>
      <c r="C740" s="220" t="s">
        <v>1704</v>
      </c>
      <c r="D740" s="223"/>
      <c r="E740" s="236"/>
      <c r="F740" s="8" t="s">
        <v>2072</v>
      </c>
      <c r="G740" s="8" t="s">
        <v>2072</v>
      </c>
      <c r="H740" s="8" t="s">
        <v>2072</v>
      </c>
      <c r="I740" s="8" t="s">
        <v>2072</v>
      </c>
      <c r="J740" s="551" t="str">
        <f t="shared" si="50"/>
        <v/>
      </c>
    </row>
    <row r="741" spans="1:10" ht="30" x14ac:dyDescent="0.25">
      <c r="A741" s="65" t="str">
        <f>IF(E741="con difetti","X",
IF(E741="non applic.","na",
IF(E741="prog. ITR","I",
IF(E741="nota","no",
IF(OR(E741="senza difetti",E741="verificare"),"","")))))</f>
        <v/>
      </c>
      <c r="B741" s="187">
        <v>4202.0200000000004</v>
      </c>
      <c r="C741" s="58" t="s">
        <v>1705</v>
      </c>
      <c r="D741" s="13" t="s">
        <v>0</v>
      </c>
      <c r="E741" s="71" t="s">
        <v>2072</v>
      </c>
      <c r="F741" s="8" t="s">
        <v>2072</v>
      </c>
      <c r="G741" s="8" t="s">
        <v>2072</v>
      </c>
      <c r="H741" s="8" t="s">
        <v>2072</v>
      </c>
      <c r="I741" s="8" t="s">
        <v>2072</v>
      </c>
      <c r="J741" s="551" t="str">
        <f t="shared" si="50"/>
        <v/>
      </c>
    </row>
    <row r="742" spans="1:10" ht="75" x14ac:dyDescent="0.25">
      <c r="A742" s="218" t="str">
        <f>IF(E742="visualizzare","X","")</f>
        <v/>
      </c>
      <c r="B742" s="219"/>
      <c r="C742" s="220" t="s">
        <v>1706</v>
      </c>
      <c r="D742" s="223"/>
      <c r="E742" s="236"/>
      <c r="F742" s="8" t="s">
        <v>2072</v>
      </c>
      <c r="G742" s="8" t="s">
        <v>2072</v>
      </c>
      <c r="H742" s="8" t="s">
        <v>2072</v>
      </c>
      <c r="I742" s="8" t="s">
        <v>2072</v>
      </c>
      <c r="J742" s="551" t="str">
        <f t="shared" si="50"/>
        <v/>
      </c>
    </row>
    <row r="743" spans="1:10" ht="29.45" customHeight="1" x14ac:dyDescent="0.25">
      <c r="A743" s="218" t="str">
        <f>IF(E743="visualizzare","X","")</f>
        <v/>
      </c>
      <c r="B743" s="219"/>
      <c r="C743" s="220" t="s">
        <v>1707</v>
      </c>
      <c r="D743" s="223"/>
      <c r="E743" s="236"/>
      <c r="F743" s="8" t="s">
        <v>2072</v>
      </c>
      <c r="G743" s="8" t="s">
        <v>2072</v>
      </c>
      <c r="H743" s="8" t="s">
        <v>2072</v>
      </c>
      <c r="I743" s="8" t="s">
        <v>2072</v>
      </c>
      <c r="J743" s="551" t="str">
        <f t="shared" si="50"/>
        <v/>
      </c>
    </row>
    <row r="744" spans="1:10" ht="29.45" customHeight="1" x14ac:dyDescent="0.25">
      <c r="A744" s="76" t="str">
        <f>IF(E744="con difetti","X",
IF(E744="non applic.","na",
IF(E744="prog. ITR","I",
IF(E744="nota","no",
IF(OR(E744="senza difetti",E744="verificare"),"","")))))</f>
        <v/>
      </c>
      <c r="B744" s="195">
        <v>4202.03</v>
      </c>
      <c r="C744" s="75" t="s">
        <v>1708</v>
      </c>
      <c r="D744" s="74" t="s">
        <v>1</v>
      </c>
      <c r="E744" s="79" t="s">
        <v>2072</v>
      </c>
      <c r="F744" s="8" t="s">
        <v>2072</v>
      </c>
      <c r="G744" s="8" t="s">
        <v>2072</v>
      </c>
      <c r="H744" s="8" t="s">
        <v>2072</v>
      </c>
      <c r="I744" s="8" t="s">
        <v>2072</v>
      </c>
      <c r="J744" s="551" t="str">
        <f t="shared" si="50"/>
        <v/>
      </c>
    </row>
    <row r="745" spans="1:10" ht="90" x14ac:dyDescent="0.25">
      <c r="A745" s="218" t="str">
        <f>IF(E745="visualizzare","X","")</f>
        <v/>
      </c>
      <c r="B745" s="219"/>
      <c r="C745" s="220" t="s">
        <v>1709</v>
      </c>
      <c r="D745" s="223"/>
      <c r="E745" s="236"/>
      <c r="F745" s="8" t="s">
        <v>2072</v>
      </c>
      <c r="G745" s="8" t="s">
        <v>2072</v>
      </c>
      <c r="H745" s="8" t="s">
        <v>2072</v>
      </c>
      <c r="I745" s="8" t="s">
        <v>2072</v>
      </c>
      <c r="J745" s="551" t="str">
        <f t="shared" si="50"/>
        <v/>
      </c>
    </row>
    <row r="746" spans="1:10" ht="29.45" customHeight="1" thickBot="1" x14ac:dyDescent="0.3">
      <c r="A746" s="218" t="str">
        <f>IF(E746="visualizzare","X","")</f>
        <v/>
      </c>
      <c r="B746" s="222"/>
      <c r="C746" s="224" t="s">
        <v>1202</v>
      </c>
      <c r="D746" s="225"/>
      <c r="E746" s="236"/>
      <c r="F746" s="8" t="s">
        <v>2072</v>
      </c>
      <c r="G746" s="8" t="s">
        <v>2072</v>
      </c>
      <c r="H746" s="8" t="s">
        <v>2072</v>
      </c>
      <c r="I746" s="8" t="s">
        <v>2072</v>
      </c>
      <c r="J746" s="551" t="str">
        <f t="shared" si="50"/>
        <v/>
      </c>
    </row>
    <row r="747" spans="1:10" ht="15.75" hidden="1" thickBot="1" x14ac:dyDescent="0.3">
      <c r="A747" s="73" t="str">
        <f>IF(OR(COUNTIF(A748:A761,"X")&gt;0,J747="non applic."),"X","")</f>
        <v/>
      </c>
      <c r="B747" s="203">
        <v>4203</v>
      </c>
      <c r="C747" s="144" t="s">
        <v>1710</v>
      </c>
      <c r="D747" s="145"/>
      <c r="E747" s="205"/>
      <c r="F747" s="8" t="s">
        <v>2072</v>
      </c>
      <c r="G747" s="8" t="s">
        <v>2072</v>
      </c>
      <c r="H747" s="1"/>
      <c r="I747" s="1"/>
      <c r="J747" s="551" t="str">
        <f t="shared" ref="J747:J761" si="51">IF(OR($E$695="non applic.",$E$713="non applic.",$E$747="non applic.")=TRUE,"entfällt","")</f>
        <v/>
      </c>
    </row>
    <row r="748" spans="1:10" ht="29.45" hidden="1" customHeight="1" x14ac:dyDescent="0.25">
      <c r="A748" s="65" t="str">
        <f>IF(E748="con difetti","X",
IF(E748="non applic.","na",
IF(E748="prog. ITR","I",
IF(E748="nota","no",
IF(OR(E748="senza difetti",E748="verificare"),"","")))))</f>
        <v/>
      </c>
      <c r="B748" s="186">
        <v>4203.01</v>
      </c>
      <c r="C748" s="66" t="s">
        <v>1711</v>
      </c>
      <c r="D748" s="21" t="s">
        <v>0</v>
      </c>
      <c r="E748" s="71" t="s">
        <v>2072</v>
      </c>
      <c r="F748" s="8" t="s">
        <v>2072</v>
      </c>
      <c r="G748" s="8" t="s">
        <v>2072</v>
      </c>
      <c r="H748" s="1"/>
      <c r="I748" s="1"/>
      <c r="J748" s="551" t="str">
        <f t="shared" si="51"/>
        <v/>
      </c>
    </row>
    <row r="749" spans="1:10" ht="29.45" hidden="1" customHeight="1" x14ac:dyDescent="0.25">
      <c r="A749" s="218" t="str">
        <f>IF(E749="visualizzare","X","")</f>
        <v/>
      </c>
      <c r="B749" s="219"/>
      <c r="C749" s="220" t="s">
        <v>1712</v>
      </c>
      <c r="D749" s="223"/>
      <c r="E749" s="236"/>
      <c r="F749" s="8" t="s">
        <v>2072</v>
      </c>
      <c r="G749" s="8" t="s">
        <v>2072</v>
      </c>
      <c r="H749" s="1"/>
      <c r="I749" s="1"/>
      <c r="J749" s="551" t="str">
        <f t="shared" si="51"/>
        <v/>
      </c>
    </row>
    <row r="750" spans="1:10" ht="29.45" hidden="1" customHeight="1" x14ac:dyDescent="0.25">
      <c r="A750" s="218" t="str">
        <f>IF(E750="visualizzare","X","")</f>
        <v/>
      </c>
      <c r="B750" s="219"/>
      <c r="C750" s="220" t="s">
        <v>1713</v>
      </c>
      <c r="D750" s="223"/>
      <c r="E750" s="236"/>
      <c r="F750" s="8" t="s">
        <v>2072</v>
      </c>
      <c r="G750" s="8" t="s">
        <v>2072</v>
      </c>
      <c r="H750" s="1"/>
      <c r="I750" s="1"/>
      <c r="J750" s="551" t="str">
        <f t="shared" si="51"/>
        <v/>
      </c>
    </row>
    <row r="751" spans="1:10" ht="29.45" hidden="1" customHeight="1" x14ac:dyDescent="0.25">
      <c r="A751" s="218" t="str">
        <f>IF(E751="visualizzare","X","")</f>
        <v/>
      </c>
      <c r="B751" s="219"/>
      <c r="C751" s="220" t="s">
        <v>1202</v>
      </c>
      <c r="D751" s="223"/>
      <c r="E751" s="236"/>
      <c r="F751" s="8" t="s">
        <v>2072</v>
      </c>
      <c r="G751" s="8" t="s">
        <v>2072</v>
      </c>
      <c r="H751" s="1"/>
      <c r="I751" s="1"/>
      <c r="J751" s="551" t="str">
        <f t="shared" si="51"/>
        <v/>
      </c>
    </row>
    <row r="752" spans="1:10" ht="15" hidden="1" customHeight="1" x14ac:dyDescent="0.25">
      <c r="A752" s="65" t="str">
        <f>IF(E752="con difetti","X",
IF(E752="non applic.","na",
IF(E752="prog. ITR","I",
IF(E752="nota","no",
IF(OR(E752="senza difetti",E752="verificare"),"","")))))</f>
        <v/>
      </c>
      <c r="B752" s="187">
        <v>4203.0200000000004</v>
      </c>
      <c r="C752" s="58" t="s">
        <v>1714</v>
      </c>
      <c r="D752" s="13" t="s">
        <v>0</v>
      </c>
      <c r="E752" s="71" t="s">
        <v>2072</v>
      </c>
      <c r="F752" s="8" t="s">
        <v>2072</v>
      </c>
      <c r="G752" s="8" t="s">
        <v>2072</v>
      </c>
      <c r="H752" s="1"/>
      <c r="I752" s="1"/>
      <c r="J752" s="551" t="str">
        <f t="shared" si="51"/>
        <v/>
      </c>
    </row>
    <row r="753" spans="1:10" ht="29.45" hidden="1" customHeight="1" x14ac:dyDescent="0.25">
      <c r="A753" s="218" t="str">
        <f>IF(E753="visualizzare","X","")</f>
        <v/>
      </c>
      <c r="B753" s="219"/>
      <c r="C753" s="220" t="s">
        <v>1715</v>
      </c>
      <c r="D753" s="223"/>
      <c r="E753" s="236"/>
      <c r="F753" s="8" t="s">
        <v>2072</v>
      </c>
      <c r="G753" s="8" t="s">
        <v>2072</v>
      </c>
      <c r="H753" s="1"/>
      <c r="I753" s="1"/>
      <c r="J753" s="551" t="str">
        <f t="shared" si="51"/>
        <v/>
      </c>
    </row>
    <row r="754" spans="1:10" ht="29.45" hidden="1" customHeight="1" x14ac:dyDescent="0.25">
      <c r="A754" s="218" t="str">
        <f>IF(E754="visualizzare","X","")</f>
        <v/>
      </c>
      <c r="B754" s="219"/>
      <c r="C754" s="220" t="s">
        <v>1202</v>
      </c>
      <c r="D754" s="223"/>
      <c r="E754" s="236"/>
      <c r="F754" s="8" t="s">
        <v>2072</v>
      </c>
      <c r="G754" s="8" t="s">
        <v>2072</v>
      </c>
      <c r="H754" s="1"/>
      <c r="I754" s="1"/>
      <c r="J754" s="551" t="str">
        <f t="shared" si="51"/>
        <v/>
      </c>
    </row>
    <row r="755" spans="1:10" ht="29.45" hidden="1" customHeight="1" x14ac:dyDescent="0.25">
      <c r="A755" s="76" t="str">
        <f>IF(E755="con difetti","X",
IF(E755="non applic.","na",
IF(E755="prog. ITR","I",
IF(E755="nota","no",
IF(OR(E755="senza difetti",E755="verificare"),"","")))))</f>
        <v/>
      </c>
      <c r="B755" s="195">
        <v>4203.03</v>
      </c>
      <c r="C755" s="75" t="s">
        <v>1716</v>
      </c>
      <c r="D755" s="74" t="s">
        <v>1</v>
      </c>
      <c r="E755" s="79" t="s">
        <v>2072</v>
      </c>
      <c r="F755" s="8" t="s">
        <v>2072</v>
      </c>
      <c r="G755" s="8" t="s">
        <v>2072</v>
      </c>
      <c r="H755" s="1"/>
      <c r="I755" s="1"/>
      <c r="J755" s="551" t="str">
        <f t="shared" si="51"/>
        <v/>
      </c>
    </row>
    <row r="756" spans="1:10" ht="75" hidden="1" customHeight="1" x14ac:dyDescent="0.25">
      <c r="A756" s="218" t="str">
        <f>IF(E756="visualizzare","X","")</f>
        <v/>
      </c>
      <c r="B756" s="219"/>
      <c r="C756" s="220" t="s">
        <v>1717</v>
      </c>
      <c r="D756" s="223"/>
      <c r="E756" s="236"/>
      <c r="F756" s="8" t="s">
        <v>2072</v>
      </c>
      <c r="G756" s="8" t="s">
        <v>2072</v>
      </c>
      <c r="H756" s="1"/>
      <c r="I756" s="1"/>
      <c r="J756" s="551" t="str">
        <f t="shared" si="51"/>
        <v/>
      </c>
    </row>
    <row r="757" spans="1:10" ht="29.45" hidden="1" customHeight="1" x14ac:dyDescent="0.25">
      <c r="A757" s="76" t="str">
        <f>IF(E757="con difetti","X",
IF(E757="non applic.","na",
IF(E757="prog. ITR","I",
IF(E757="nota","no",
IF(OR(E757="senza difetti",E757="verificare"),"","")))))</f>
        <v/>
      </c>
      <c r="B757" s="195">
        <v>4203.04</v>
      </c>
      <c r="C757" s="75" t="s">
        <v>1718</v>
      </c>
      <c r="D757" s="74" t="s">
        <v>1</v>
      </c>
      <c r="E757" s="79" t="s">
        <v>2072</v>
      </c>
      <c r="F757" s="8" t="s">
        <v>2072</v>
      </c>
      <c r="G757" s="8" t="s">
        <v>2072</v>
      </c>
      <c r="H757" s="1"/>
      <c r="I757" s="1"/>
      <c r="J757" s="551" t="str">
        <f t="shared" si="51"/>
        <v/>
      </c>
    </row>
    <row r="758" spans="1:10" ht="45.75" hidden="1" thickBot="1" x14ac:dyDescent="0.3">
      <c r="A758" s="218" t="str">
        <f>IF(E758="visualizzare","X","")</f>
        <v/>
      </c>
      <c r="B758" s="219"/>
      <c r="C758" s="220" t="s">
        <v>1719</v>
      </c>
      <c r="D758" s="223"/>
      <c r="E758" s="236"/>
      <c r="F758" s="8" t="s">
        <v>2072</v>
      </c>
      <c r="G758" s="8" t="s">
        <v>2072</v>
      </c>
      <c r="H758" s="1"/>
      <c r="I758" s="1"/>
      <c r="J758" s="551" t="str">
        <f t="shared" si="51"/>
        <v/>
      </c>
    </row>
    <row r="759" spans="1:10" ht="30.75" hidden="1" thickBot="1" x14ac:dyDescent="0.3">
      <c r="A759" s="67" t="str">
        <f>IF(E759="con difetti","X",
IF(E759="non applic.","na",
IF(E759="prog. ITR","I",
IF(E759="nota","no",
IF(OR(E759="senza difetti",E759="verificare"),"","")))))</f>
        <v/>
      </c>
      <c r="B759" s="61">
        <v>4203.05</v>
      </c>
      <c r="C759" s="12" t="s">
        <v>1720</v>
      </c>
      <c r="D759" s="14" t="s">
        <v>2073</v>
      </c>
      <c r="E759" s="72" t="s">
        <v>2072</v>
      </c>
      <c r="F759" s="8" t="s">
        <v>2072</v>
      </c>
      <c r="G759" s="8" t="s">
        <v>2072</v>
      </c>
      <c r="H759" s="1"/>
      <c r="I759" s="1"/>
      <c r="J759" s="551" t="str">
        <f t="shared" si="51"/>
        <v/>
      </c>
    </row>
    <row r="760" spans="1:10" ht="45.75" hidden="1" thickBot="1" x14ac:dyDescent="0.3">
      <c r="A760" s="218" t="str">
        <f>IF(E760="visualizzare","X","")</f>
        <v/>
      </c>
      <c r="B760" s="219"/>
      <c r="C760" s="220" t="s">
        <v>1721</v>
      </c>
      <c r="D760" s="223"/>
      <c r="E760" s="236"/>
      <c r="F760" s="8" t="s">
        <v>2072</v>
      </c>
      <c r="G760" s="8" t="s">
        <v>2072</v>
      </c>
      <c r="H760" s="1"/>
      <c r="I760" s="1"/>
      <c r="J760" s="551" t="str">
        <f t="shared" si="51"/>
        <v/>
      </c>
    </row>
    <row r="761" spans="1:10" ht="29.45" hidden="1" customHeight="1" thickBot="1" x14ac:dyDescent="0.3">
      <c r="A761" s="218" t="str">
        <f>IF(E761="visualizzare","X","")</f>
        <v/>
      </c>
      <c r="B761" s="222"/>
      <c r="C761" s="224" t="s">
        <v>1722</v>
      </c>
      <c r="D761" s="225"/>
      <c r="E761" s="236"/>
      <c r="F761" s="8" t="s">
        <v>2072</v>
      </c>
      <c r="G761" s="8" t="s">
        <v>2072</v>
      </c>
      <c r="H761" s="1"/>
      <c r="I761" s="1"/>
      <c r="J761" s="551" t="str">
        <f t="shared" si="51"/>
        <v/>
      </c>
    </row>
    <row r="762" spans="1:10" ht="15.75" hidden="1" thickBot="1" x14ac:dyDescent="0.3">
      <c r="A762" s="73" t="str">
        <f>IF(OR(COUNTIF(A763:A768,"X")&gt;0,J762="non applic."),"X","")</f>
        <v/>
      </c>
      <c r="B762" s="203">
        <v>4204</v>
      </c>
      <c r="C762" s="144" t="s">
        <v>1723</v>
      </c>
      <c r="D762" s="145"/>
      <c r="E762" s="205"/>
      <c r="F762" s="8" t="s">
        <v>2072</v>
      </c>
      <c r="G762" s="8" t="s">
        <v>2072</v>
      </c>
      <c r="H762" s="1"/>
      <c r="I762" s="1"/>
      <c r="J762" s="551" t="str">
        <f t="shared" ref="J762:J768" si="52">IF(OR($E$695="non applic.",$E$713="non applic.",$E$762="non applic.")=TRUE,"entfällt","")</f>
        <v/>
      </c>
    </row>
    <row r="763" spans="1:10" ht="29.45" hidden="1" customHeight="1" x14ac:dyDescent="0.25">
      <c r="A763" s="65" t="str">
        <f>IF(E763="con difetti","X",
IF(E763="non applic.","na",
IF(E763="prog. ITR","I",
IF(E763="nota","no",
IF(OR(E763="senza difetti",E763="verificare"),"","")))))</f>
        <v/>
      </c>
      <c r="B763" s="186">
        <v>4204.01</v>
      </c>
      <c r="C763" s="66" t="s">
        <v>1724</v>
      </c>
      <c r="D763" s="21" t="s">
        <v>0</v>
      </c>
      <c r="E763" s="71" t="s">
        <v>2072</v>
      </c>
      <c r="F763" s="8" t="s">
        <v>2072</v>
      </c>
      <c r="G763" s="8" t="s">
        <v>2072</v>
      </c>
      <c r="H763" s="1"/>
      <c r="I763" s="1"/>
      <c r="J763" s="551" t="str">
        <f t="shared" si="52"/>
        <v/>
      </c>
    </row>
    <row r="764" spans="1:10" ht="29.45" hidden="1" customHeight="1" x14ac:dyDescent="0.25">
      <c r="A764" s="218" t="str">
        <f>IF(E764="visualizzare","X","")</f>
        <v/>
      </c>
      <c r="B764" s="219"/>
      <c r="C764" s="220" t="s">
        <v>1725</v>
      </c>
      <c r="D764" s="223"/>
      <c r="E764" s="236"/>
      <c r="F764" s="8" t="s">
        <v>2072</v>
      </c>
      <c r="G764" s="8" t="s">
        <v>2072</v>
      </c>
      <c r="H764" s="1"/>
      <c r="I764" s="1"/>
      <c r="J764" s="551" t="str">
        <f t="shared" si="52"/>
        <v/>
      </c>
    </row>
    <row r="765" spans="1:10" ht="15" hidden="1" customHeight="1" x14ac:dyDescent="0.25">
      <c r="A765" s="65" t="str">
        <f>IF(E765="con difetti","X",
IF(E765="non applic.","na",
IF(E765="prog. ITR","I",
IF(E765="nota","no",
IF(OR(E765="senza difetti",E765="verificare"),"","")))))</f>
        <v/>
      </c>
      <c r="B765" s="187">
        <v>4204.0200000000004</v>
      </c>
      <c r="C765" s="58" t="s">
        <v>1726</v>
      </c>
      <c r="D765" s="13" t="s">
        <v>0</v>
      </c>
      <c r="E765" s="71" t="s">
        <v>2072</v>
      </c>
      <c r="F765" s="8" t="s">
        <v>2072</v>
      </c>
      <c r="G765" s="8" t="s">
        <v>2072</v>
      </c>
      <c r="H765" s="1"/>
      <c r="I765" s="1"/>
      <c r="J765" s="551" t="str">
        <f t="shared" si="52"/>
        <v/>
      </c>
    </row>
    <row r="766" spans="1:10" ht="29.45" hidden="1" customHeight="1" x14ac:dyDescent="0.25">
      <c r="A766" s="218" t="str">
        <f>IF(E766="visualizzare","X","")</f>
        <v/>
      </c>
      <c r="B766" s="219"/>
      <c r="C766" s="220" t="s">
        <v>1727</v>
      </c>
      <c r="D766" s="223"/>
      <c r="E766" s="236"/>
      <c r="F766" s="8" t="s">
        <v>2072</v>
      </c>
      <c r="G766" s="8" t="s">
        <v>2072</v>
      </c>
      <c r="H766" s="1"/>
      <c r="I766" s="1"/>
      <c r="J766" s="551" t="str">
        <f t="shared" si="52"/>
        <v/>
      </c>
    </row>
    <row r="767" spans="1:10" ht="30.75" hidden="1" thickBot="1" x14ac:dyDescent="0.3">
      <c r="A767" s="76" t="str">
        <f>IF(E767="con difetti","X",
IF(E767="non applic.","na",
IF(E767="prog. ITR","I",
IF(E767="nota","no",
IF(OR(E767="senza difetti",E767="verificare"),"","")))))</f>
        <v/>
      </c>
      <c r="B767" s="195">
        <v>4204.03</v>
      </c>
      <c r="C767" s="75" t="s">
        <v>1728</v>
      </c>
      <c r="D767" s="74" t="s">
        <v>1</v>
      </c>
      <c r="E767" s="79" t="s">
        <v>2072</v>
      </c>
      <c r="F767" s="8" t="s">
        <v>2072</v>
      </c>
      <c r="G767" s="8" t="s">
        <v>2072</v>
      </c>
      <c r="H767" s="1"/>
      <c r="I767" s="1"/>
      <c r="J767" s="551" t="str">
        <f t="shared" si="52"/>
        <v/>
      </c>
    </row>
    <row r="768" spans="1:10" ht="75.75" hidden="1" thickBot="1" x14ac:dyDescent="0.3">
      <c r="A768" s="218" t="str">
        <f>IF(E768="visualizzare","X","")</f>
        <v/>
      </c>
      <c r="B768" s="222"/>
      <c r="C768" s="224" t="s">
        <v>1729</v>
      </c>
      <c r="D768" s="225"/>
      <c r="E768" s="236"/>
      <c r="F768" s="8" t="s">
        <v>2072</v>
      </c>
      <c r="G768" s="8" t="s">
        <v>2072</v>
      </c>
      <c r="H768" s="1"/>
      <c r="I768" s="1"/>
      <c r="J768" s="551" t="str">
        <f t="shared" si="52"/>
        <v/>
      </c>
    </row>
    <row r="769" spans="1:10" ht="30.75" thickBot="1" x14ac:dyDescent="0.3">
      <c r="A769" s="154" t="str">
        <f>IF(OR(A770="X",A779="X",A800="X",J769="non applic."),"X","")</f>
        <v/>
      </c>
      <c r="B769" s="202">
        <v>4300</v>
      </c>
      <c r="C769" s="143" t="s">
        <v>1730</v>
      </c>
      <c r="D769" s="147"/>
      <c r="E769" s="204"/>
      <c r="F769" s="8" t="s">
        <v>2072</v>
      </c>
      <c r="G769" s="8" t="s">
        <v>2072</v>
      </c>
      <c r="H769" s="8" t="s">
        <v>2072</v>
      </c>
      <c r="I769" s="8" t="s">
        <v>2072</v>
      </c>
      <c r="J769" s="551" t="str">
        <f>IF(OR($E$695="non applic.",$E$769="non applic.")=TRUE,"entfällt","")</f>
        <v/>
      </c>
    </row>
    <row r="770" spans="1:10" ht="15.75" thickBot="1" x14ac:dyDescent="0.3">
      <c r="A770" s="73" t="str">
        <f>IF(OR(COUNTIF(A771:A778,"X")&gt;0,J770="non applic."),"X","")</f>
        <v/>
      </c>
      <c r="B770" s="203">
        <v>4301</v>
      </c>
      <c r="C770" s="144" t="s">
        <v>1731</v>
      </c>
      <c r="D770" s="145"/>
      <c r="E770" s="205"/>
      <c r="F770" s="8" t="s">
        <v>2072</v>
      </c>
      <c r="G770" s="8" t="s">
        <v>2072</v>
      </c>
      <c r="H770" s="8" t="s">
        <v>2072</v>
      </c>
      <c r="I770" s="8" t="s">
        <v>2072</v>
      </c>
      <c r="J770" s="551" t="str">
        <f t="shared" ref="J770:J778" si="53">IF(OR($E$695="non applic.",$E$769="non applic.",$E$770="non applic.")=TRUE,"entfällt","")</f>
        <v/>
      </c>
    </row>
    <row r="771" spans="1:10" ht="15" customHeight="1" x14ac:dyDescent="0.25">
      <c r="A771" s="65" t="str">
        <f>IF(E771="con difetti","X",
IF(E771="non applic.","na",
IF(E771="prog. ITR","I",
IF(E771="nota","no",
IF(OR(E771="senza difetti",E771="verificare"),"","")))))</f>
        <v/>
      </c>
      <c r="B771" s="186">
        <v>4301.01</v>
      </c>
      <c r="C771" s="66" t="s">
        <v>1732</v>
      </c>
      <c r="D771" s="21" t="s">
        <v>0</v>
      </c>
      <c r="E771" s="71" t="s">
        <v>2072</v>
      </c>
      <c r="F771" s="8" t="s">
        <v>2072</v>
      </c>
      <c r="G771" s="8" t="s">
        <v>2072</v>
      </c>
      <c r="H771" s="8" t="s">
        <v>2072</v>
      </c>
      <c r="I771" s="8" t="s">
        <v>2072</v>
      </c>
      <c r="J771" s="551" t="str">
        <f t="shared" si="53"/>
        <v/>
      </c>
    </row>
    <row r="772" spans="1:10" ht="15" customHeight="1" x14ac:dyDescent="0.25">
      <c r="A772" s="218" t="str">
        <f>IF(E772="visualizzare","X","")</f>
        <v/>
      </c>
      <c r="B772" s="219"/>
      <c r="C772" s="220" t="s">
        <v>1733</v>
      </c>
      <c r="D772" s="223"/>
      <c r="E772" s="236"/>
      <c r="F772" s="8" t="s">
        <v>2072</v>
      </c>
      <c r="G772" s="8" t="s">
        <v>2072</v>
      </c>
      <c r="H772" s="8" t="s">
        <v>2072</v>
      </c>
      <c r="I772" s="8" t="s">
        <v>2072</v>
      </c>
      <c r="J772" s="551" t="str">
        <f t="shared" si="53"/>
        <v/>
      </c>
    </row>
    <row r="773" spans="1:10" ht="15" customHeight="1" x14ac:dyDescent="0.25">
      <c r="A773" s="65" t="str">
        <f>IF(E773="con difetti","X",
IF(E773="non applic.","na",
IF(E773="prog. ITR","I",
IF(E773="nota","no",
IF(OR(E773="senza difetti",E773="verificare"),"","")))))</f>
        <v/>
      </c>
      <c r="B773" s="187">
        <v>4301.0200000000004</v>
      </c>
      <c r="C773" s="58" t="s">
        <v>1734</v>
      </c>
      <c r="D773" s="13" t="s">
        <v>0</v>
      </c>
      <c r="E773" s="71" t="s">
        <v>2072</v>
      </c>
      <c r="F773" s="8" t="s">
        <v>2072</v>
      </c>
      <c r="G773" s="8" t="s">
        <v>2072</v>
      </c>
      <c r="H773" s="8" t="s">
        <v>2072</v>
      </c>
      <c r="I773" s="8" t="s">
        <v>2072</v>
      </c>
      <c r="J773" s="551" t="str">
        <f t="shared" si="53"/>
        <v/>
      </c>
    </row>
    <row r="774" spans="1:10" ht="29.45" customHeight="1" x14ac:dyDescent="0.25">
      <c r="A774" s="218" t="str">
        <f>IF(E774="visualizzare","X","")</f>
        <v/>
      </c>
      <c r="B774" s="219"/>
      <c r="C774" s="220" t="s">
        <v>1735</v>
      </c>
      <c r="D774" s="223"/>
      <c r="E774" s="236"/>
      <c r="F774" s="8" t="s">
        <v>2072</v>
      </c>
      <c r="G774" s="8" t="s">
        <v>2072</v>
      </c>
      <c r="H774" s="8" t="s">
        <v>2072</v>
      </c>
      <c r="I774" s="8" t="s">
        <v>2072</v>
      </c>
      <c r="J774" s="551" t="str">
        <f t="shared" si="53"/>
        <v/>
      </c>
    </row>
    <row r="775" spans="1:10" ht="30" x14ac:dyDescent="0.25">
      <c r="A775" s="76" t="str">
        <f>IF(E775="con difetti","X",
IF(E775="non applic.","na",
IF(E775="prog. ITR","I",
IF(E775="nota","no",
IF(OR(E775="senza difetti",E775="verificare"),"","")))))</f>
        <v/>
      </c>
      <c r="B775" s="195">
        <v>4301.03</v>
      </c>
      <c r="C775" s="75" t="s">
        <v>1736</v>
      </c>
      <c r="D775" s="74" t="s">
        <v>1</v>
      </c>
      <c r="E775" s="79" t="s">
        <v>2072</v>
      </c>
      <c r="F775" s="8" t="s">
        <v>2072</v>
      </c>
      <c r="G775" s="8" t="s">
        <v>2072</v>
      </c>
      <c r="H775" s="8" t="s">
        <v>2072</v>
      </c>
      <c r="I775" s="8" t="s">
        <v>2072</v>
      </c>
      <c r="J775" s="551" t="str">
        <f t="shared" si="53"/>
        <v/>
      </c>
    </row>
    <row r="776" spans="1:10" ht="90" x14ac:dyDescent="0.25">
      <c r="A776" s="218" t="str">
        <f>IF(E776="visualizzare","X","")</f>
        <v/>
      </c>
      <c r="B776" s="219"/>
      <c r="C776" s="220" t="s">
        <v>1737</v>
      </c>
      <c r="D776" s="223"/>
      <c r="E776" s="236"/>
      <c r="F776" s="8" t="s">
        <v>2072</v>
      </c>
      <c r="G776" s="8" t="s">
        <v>2072</v>
      </c>
      <c r="H776" s="8" t="s">
        <v>2072</v>
      </c>
      <c r="I776" s="8" t="s">
        <v>2072</v>
      </c>
      <c r="J776" s="551" t="str">
        <f t="shared" si="53"/>
        <v/>
      </c>
    </row>
    <row r="777" spans="1:10" ht="45" x14ac:dyDescent="0.25">
      <c r="A777" s="67" t="str">
        <f>IF(E777="con difetti","X",
IF(E777="non applic.","na",
IF(E777="prog. ITR","I",
IF(E777="nota","no",
IF(OR(E777="senza difetti",E777="verificare"),"","")))))</f>
        <v/>
      </c>
      <c r="B777" s="61">
        <v>4301.04</v>
      </c>
      <c r="C777" s="12" t="s">
        <v>1738</v>
      </c>
      <c r="D777" s="14" t="s">
        <v>2073</v>
      </c>
      <c r="E777" s="72" t="s">
        <v>2072</v>
      </c>
      <c r="F777" s="8" t="s">
        <v>2072</v>
      </c>
      <c r="G777" s="8" t="s">
        <v>2072</v>
      </c>
      <c r="H777" s="8" t="s">
        <v>2072</v>
      </c>
      <c r="I777" s="8" t="s">
        <v>2072</v>
      </c>
      <c r="J777" s="551" t="str">
        <f t="shared" si="53"/>
        <v/>
      </c>
    </row>
    <row r="778" spans="1:10" ht="58.5" customHeight="1" thickBot="1" x14ac:dyDescent="0.3">
      <c r="A778" s="233" t="str">
        <f>IF(E778="visualizzare","X","")</f>
        <v/>
      </c>
      <c r="B778" s="222"/>
      <c r="C778" s="224" t="s">
        <v>1739</v>
      </c>
      <c r="D778" s="225"/>
      <c r="E778" s="236"/>
      <c r="F778" s="8" t="s">
        <v>2072</v>
      </c>
      <c r="G778" s="8" t="s">
        <v>2072</v>
      </c>
      <c r="H778" s="8" t="s">
        <v>2072</v>
      </c>
      <c r="I778" s="8" t="s">
        <v>2072</v>
      </c>
      <c r="J778" s="551" t="str">
        <f t="shared" si="53"/>
        <v/>
      </c>
    </row>
    <row r="779" spans="1:10" ht="15.75" thickBot="1" x14ac:dyDescent="0.3">
      <c r="A779" s="73" t="str">
        <f>IF(OR(COUNTIF(A780:A799,"X")&gt;0,J779="non applic."),"X","")</f>
        <v/>
      </c>
      <c r="B779" s="203">
        <v>4302</v>
      </c>
      <c r="C779" s="144" t="s">
        <v>1740</v>
      </c>
      <c r="D779" s="145"/>
      <c r="E779" s="205"/>
      <c r="F779" s="8" t="s">
        <v>2072</v>
      </c>
      <c r="G779" s="8" t="s">
        <v>2072</v>
      </c>
      <c r="H779" s="8" t="s">
        <v>2072</v>
      </c>
      <c r="I779" s="8" t="s">
        <v>2072</v>
      </c>
      <c r="J779" s="551" t="str">
        <f t="shared" ref="J779:J799" si="54">IF(OR($E$695="non applic.",$E$769="non applic.",$E$779="non applic.")=TRUE,"entfällt","")</f>
        <v/>
      </c>
    </row>
    <row r="780" spans="1:10" ht="29.45" customHeight="1" x14ac:dyDescent="0.25">
      <c r="A780" s="65" t="str">
        <f>IF(E780="con difetti","X",
IF(E780="non applic.","na",
IF(E780="prog. ITR","I",
IF(E780="nota","no",
IF(OR(E780="senza difetti",E780="verificare"),"","")))))</f>
        <v/>
      </c>
      <c r="B780" s="186">
        <v>4302.01</v>
      </c>
      <c r="C780" s="66" t="s">
        <v>1741</v>
      </c>
      <c r="D780" s="21" t="s">
        <v>0</v>
      </c>
      <c r="E780" s="71" t="s">
        <v>2072</v>
      </c>
      <c r="F780" s="8" t="s">
        <v>2072</v>
      </c>
      <c r="G780" s="8" t="s">
        <v>2072</v>
      </c>
      <c r="H780" s="8" t="s">
        <v>2072</v>
      </c>
      <c r="I780" s="8" t="s">
        <v>2072</v>
      </c>
      <c r="J780" s="551" t="str">
        <f t="shared" si="54"/>
        <v/>
      </c>
    </row>
    <row r="781" spans="1:10" ht="15" customHeight="1" x14ac:dyDescent="0.25">
      <c r="A781" s="218" t="str">
        <f>IF(E781="visualizzare","X","")</f>
        <v/>
      </c>
      <c r="B781" s="219"/>
      <c r="C781" s="220" t="s">
        <v>1742</v>
      </c>
      <c r="D781" s="223"/>
      <c r="E781" s="236"/>
      <c r="F781" s="8" t="s">
        <v>2072</v>
      </c>
      <c r="G781" s="8" t="s">
        <v>2072</v>
      </c>
      <c r="H781" s="8" t="s">
        <v>2072</v>
      </c>
      <c r="I781" s="8" t="s">
        <v>2072</v>
      </c>
      <c r="J781" s="551" t="str">
        <f t="shared" si="54"/>
        <v/>
      </c>
    </row>
    <row r="782" spans="1:10" ht="15" customHeight="1" x14ac:dyDescent="0.25">
      <c r="A782" s="65" t="str">
        <f>IF(E782="con difetti","X",
IF(E782="non applic.","na",
IF(E782="prog. ITR","I",
IF(E782="nota","no",
IF(OR(E782="senza difetti",E782="verificare"),"","")))))</f>
        <v/>
      </c>
      <c r="B782" s="187">
        <v>4302.0200000000004</v>
      </c>
      <c r="C782" s="58" t="s">
        <v>1743</v>
      </c>
      <c r="D782" s="13" t="s">
        <v>0</v>
      </c>
      <c r="E782" s="71" t="s">
        <v>2072</v>
      </c>
      <c r="F782" s="8" t="s">
        <v>2072</v>
      </c>
      <c r="G782" s="8" t="s">
        <v>2072</v>
      </c>
      <c r="H782" s="8" t="s">
        <v>2072</v>
      </c>
      <c r="I782" s="8" t="s">
        <v>2072</v>
      </c>
      <c r="J782" s="551" t="str">
        <f t="shared" si="54"/>
        <v/>
      </c>
    </row>
    <row r="783" spans="1:10" ht="15" customHeight="1" x14ac:dyDescent="0.25">
      <c r="A783" s="218" t="str">
        <f>IF(E783="visualizzare","X","")</f>
        <v/>
      </c>
      <c r="B783" s="219"/>
      <c r="C783" s="220" t="s">
        <v>1744</v>
      </c>
      <c r="D783" s="223"/>
      <c r="E783" s="236"/>
      <c r="F783" s="8" t="s">
        <v>2072</v>
      </c>
      <c r="G783" s="8" t="s">
        <v>2072</v>
      </c>
      <c r="H783" s="8" t="s">
        <v>2072</v>
      </c>
      <c r="I783" s="8" t="s">
        <v>2072</v>
      </c>
      <c r="J783" s="551" t="str">
        <f t="shared" si="54"/>
        <v/>
      </c>
    </row>
    <row r="784" spans="1:10" ht="15" customHeight="1" x14ac:dyDescent="0.25">
      <c r="A784" s="65" t="str">
        <f>IF(E784="con difetti","X",
IF(E784="non applic.","na",
IF(E784="prog. ITR","I",
IF(E784="nota","no",
IF(OR(E784="senza difetti",E784="verificare"),"","")))))</f>
        <v/>
      </c>
      <c r="B784" s="187">
        <v>4302.03</v>
      </c>
      <c r="C784" s="58" t="s">
        <v>1745</v>
      </c>
      <c r="D784" s="13" t="s">
        <v>0</v>
      </c>
      <c r="E784" s="71" t="s">
        <v>2072</v>
      </c>
      <c r="F784" s="8" t="s">
        <v>2072</v>
      </c>
      <c r="G784" s="8" t="s">
        <v>2072</v>
      </c>
      <c r="H784" s="8" t="s">
        <v>2072</v>
      </c>
      <c r="I784" s="8" t="s">
        <v>2072</v>
      </c>
      <c r="J784" s="551" t="str">
        <f t="shared" si="54"/>
        <v/>
      </c>
    </row>
    <row r="785" spans="1:10" ht="15" customHeight="1" x14ac:dyDescent="0.25">
      <c r="A785" s="218" t="str">
        <f>IF(E785="visualizzare","X","")</f>
        <v/>
      </c>
      <c r="B785" s="219"/>
      <c r="C785" s="220" t="s">
        <v>1746</v>
      </c>
      <c r="D785" s="223"/>
      <c r="E785" s="236"/>
      <c r="F785" s="8" t="s">
        <v>2072</v>
      </c>
      <c r="G785" s="8" t="s">
        <v>2072</v>
      </c>
      <c r="H785" s="8" t="s">
        <v>2072</v>
      </c>
      <c r="I785" s="8" t="s">
        <v>2072</v>
      </c>
      <c r="J785" s="551" t="str">
        <f t="shared" si="54"/>
        <v/>
      </c>
    </row>
    <row r="786" spans="1:10" ht="15" customHeight="1" x14ac:dyDescent="0.25">
      <c r="A786" s="76" t="str">
        <f>IF(E786="con difetti","X",
IF(E786="non applic.","na",
IF(E786="prog. ITR","I",
IF(E786="nota","no",
IF(OR(E786="senza difetti",E786="verificare"),"","")))))</f>
        <v/>
      </c>
      <c r="B786" s="195">
        <v>4302.04</v>
      </c>
      <c r="C786" s="75" t="s">
        <v>1747</v>
      </c>
      <c r="D786" s="74" t="s">
        <v>1</v>
      </c>
      <c r="E786" s="79" t="s">
        <v>2072</v>
      </c>
      <c r="F786" s="8" t="s">
        <v>2072</v>
      </c>
      <c r="G786" s="8" t="s">
        <v>2072</v>
      </c>
      <c r="H786" s="8" t="s">
        <v>2072</v>
      </c>
      <c r="I786" s="8" t="s">
        <v>2072</v>
      </c>
      <c r="J786" s="551" t="str">
        <f t="shared" si="54"/>
        <v/>
      </c>
    </row>
    <row r="787" spans="1:10" ht="57" customHeight="1" x14ac:dyDescent="0.25">
      <c r="A787" s="218" t="str">
        <f>IF(E787="visualizzare","X","")</f>
        <v/>
      </c>
      <c r="B787" s="219"/>
      <c r="C787" s="220" t="s">
        <v>1748</v>
      </c>
      <c r="D787" s="223"/>
      <c r="E787" s="236"/>
      <c r="F787" s="8" t="s">
        <v>2072</v>
      </c>
      <c r="G787" s="8" t="s">
        <v>2072</v>
      </c>
      <c r="H787" s="8" t="s">
        <v>2072</v>
      </c>
      <c r="I787" s="8" t="s">
        <v>2072</v>
      </c>
      <c r="J787" s="551" t="str">
        <f t="shared" si="54"/>
        <v/>
      </c>
    </row>
    <row r="788" spans="1:10" ht="29.45" customHeight="1" x14ac:dyDescent="0.25">
      <c r="A788" s="65" t="str">
        <f>IF(E788="con difetti","X",
IF(E788="non applic.","na",
IF(E788="prog. ITR","I",
IF(E788="nota","no",
IF(OR(E788="senza difetti",E788="verificare"),"","")))))</f>
        <v/>
      </c>
      <c r="B788" s="187">
        <v>4302.05</v>
      </c>
      <c r="C788" s="58" t="s">
        <v>1749</v>
      </c>
      <c r="D788" s="13" t="s">
        <v>0</v>
      </c>
      <c r="E788" s="71" t="s">
        <v>2072</v>
      </c>
      <c r="F788" s="8" t="s">
        <v>2072</v>
      </c>
      <c r="G788" s="8" t="s">
        <v>2072</v>
      </c>
      <c r="H788" s="8" t="s">
        <v>2072</v>
      </c>
      <c r="I788" s="8" t="s">
        <v>2072</v>
      </c>
      <c r="J788" s="551" t="str">
        <f t="shared" si="54"/>
        <v/>
      </c>
    </row>
    <row r="789" spans="1:10" ht="15" customHeight="1" x14ac:dyDescent="0.25">
      <c r="A789" s="218" t="str">
        <f>IF(E789="visualizzare","X","")</f>
        <v/>
      </c>
      <c r="B789" s="219"/>
      <c r="C789" s="220" t="s">
        <v>1750</v>
      </c>
      <c r="D789" s="223"/>
      <c r="E789" s="236"/>
      <c r="F789" s="8" t="s">
        <v>2072</v>
      </c>
      <c r="G789" s="8" t="s">
        <v>2072</v>
      </c>
      <c r="H789" s="8" t="s">
        <v>2072</v>
      </c>
      <c r="I789" s="8" t="s">
        <v>2072</v>
      </c>
      <c r="J789" s="551" t="str">
        <f t="shared" si="54"/>
        <v/>
      </c>
    </row>
    <row r="790" spans="1:10" ht="15" customHeight="1" x14ac:dyDescent="0.25">
      <c r="A790" s="65" t="str">
        <f>IF(E790="con difetti","X",
IF(E790="non applic.","na",
IF(E790="prog. ITR","I",
IF(E790="nota","no",
IF(OR(E790="senza difetti",E790="verificare"),"","")))))</f>
        <v/>
      </c>
      <c r="B790" s="187">
        <v>4302.0600000000004</v>
      </c>
      <c r="C790" s="58" t="s">
        <v>1751</v>
      </c>
      <c r="D790" s="13" t="s">
        <v>0</v>
      </c>
      <c r="E790" s="71" t="s">
        <v>2072</v>
      </c>
      <c r="F790" s="8" t="s">
        <v>2072</v>
      </c>
      <c r="G790" s="8" t="s">
        <v>2072</v>
      </c>
      <c r="H790" s="8" t="s">
        <v>2072</v>
      </c>
      <c r="I790" s="8" t="s">
        <v>2072</v>
      </c>
      <c r="J790" s="551" t="str">
        <f t="shared" si="54"/>
        <v/>
      </c>
    </row>
    <row r="791" spans="1:10" ht="45" x14ac:dyDescent="0.25">
      <c r="A791" s="218" t="str">
        <f>IF(E791="visualizzare","X","")</f>
        <v/>
      </c>
      <c r="B791" s="219"/>
      <c r="C791" s="220" t="s">
        <v>1752</v>
      </c>
      <c r="D791" s="223"/>
      <c r="E791" s="236"/>
      <c r="F791" s="8" t="s">
        <v>2072</v>
      </c>
      <c r="G791" s="8" t="s">
        <v>2072</v>
      </c>
      <c r="H791" s="8" t="s">
        <v>2072</v>
      </c>
      <c r="I791" s="8" t="s">
        <v>2072</v>
      </c>
      <c r="J791" s="551" t="str">
        <f t="shared" si="54"/>
        <v/>
      </c>
    </row>
    <row r="792" spans="1:10" ht="15" customHeight="1" x14ac:dyDescent="0.25">
      <c r="A792" s="65" t="str">
        <f>IF(E792="con difetti","X",
IF(E792="non applic.","na",
IF(E792="prog. ITR","I",
IF(E792="nota","no",
IF(OR(E792="senza difetti",E792="verificare"),"","")))))</f>
        <v/>
      </c>
      <c r="B792" s="187">
        <v>4302.07</v>
      </c>
      <c r="C792" s="58" t="s">
        <v>1753</v>
      </c>
      <c r="D792" s="13" t="s">
        <v>0</v>
      </c>
      <c r="E792" s="71" t="s">
        <v>2072</v>
      </c>
      <c r="F792" s="8" t="s">
        <v>2072</v>
      </c>
      <c r="G792" s="8" t="s">
        <v>2072</v>
      </c>
      <c r="H792" s="8" t="s">
        <v>2072</v>
      </c>
      <c r="I792" s="8" t="s">
        <v>2072</v>
      </c>
      <c r="J792" s="551" t="str">
        <f t="shared" si="54"/>
        <v/>
      </c>
    </row>
    <row r="793" spans="1:10" ht="45" x14ac:dyDescent="0.25">
      <c r="A793" s="218" t="str">
        <f>IF(E793="visualizzare","X","")</f>
        <v/>
      </c>
      <c r="B793" s="219"/>
      <c r="C793" s="220" t="s">
        <v>1754</v>
      </c>
      <c r="D793" s="223"/>
      <c r="E793" s="236"/>
      <c r="F793" s="8" t="s">
        <v>2072</v>
      </c>
      <c r="G793" s="8" t="s">
        <v>2072</v>
      </c>
      <c r="H793" s="8" t="s">
        <v>2072</v>
      </c>
      <c r="I793" s="8" t="s">
        <v>2072</v>
      </c>
      <c r="J793" s="551" t="str">
        <f t="shared" si="54"/>
        <v/>
      </c>
    </row>
    <row r="794" spans="1:10" ht="15" customHeight="1" x14ac:dyDescent="0.25">
      <c r="A794" s="65" t="str">
        <f>IF(E794="con difetti","X",
IF(E794="non applic.","na",
IF(E794="prog. ITR","I",
IF(E794="nota","no",
IF(OR(E794="senza difetti",E794="verificare"),"","")))))</f>
        <v/>
      </c>
      <c r="B794" s="187">
        <v>4302.08</v>
      </c>
      <c r="C794" s="58" t="s">
        <v>1755</v>
      </c>
      <c r="D794" s="13" t="s">
        <v>0</v>
      </c>
      <c r="E794" s="71" t="s">
        <v>2072</v>
      </c>
      <c r="F794" s="8" t="s">
        <v>2072</v>
      </c>
      <c r="G794" s="8" t="s">
        <v>2072</v>
      </c>
      <c r="H794" s="8" t="s">
        <v>2072</v>
      </c>
      <c r="I794" s="8" t="s">
        <v>2072</v>
      </c>
      <c r="J794" s="551" t="str">
        <f t="shared" si="54"/>
        <v/>
      </c>
    </row>
    <row r="795" spans="1:10" ht="15" customHeight="1" x14ac:dyDescent="0.25">
      <c r="A795" s="218" t="str">
        <f>IF(E795="visualizzare","X","")</f>
        <v/>
      </c>
      <c r="B795" s="219"/>
      <c r="C795" s="220" t="s">
        <v>1756</v>
      </c>
      <c r="D795" s="223"/>
      <c r="E795" s="236"/>
      <c r="F795" s="8" t="s">
        <v>2072</v>
      </c>
      <c r="G795" s="8" t="s">
        <v>2072</v>
      </c>
      <c r="H795" s="8" t="s">
        <v>2072</v>
      </c>
      <c r="I795" s="8" t="s">
        <v>2072</v>
      </c>
      <c r="J795" s="551" t="str">
        <f t="shared" si="54"/>
        <v/>
      </c>
    </row>
    <row r="796" spans="1:10" ht="15" customHeight="1" x14ac:dyDescent="0.25">
      <c r="A796" s="65" t="str">
        <f>IF(E796="con difetti","X",
IF(E796="non applic.","na",
IF(E796="prog. ITR","I",
IF(E796="nota","no",
IF(OR(E796="senza difetti",E796="verificare"),"","")))))</f>
        <v/>
      </c>
      <c r="B796" s="187">
        <v>4302.09</v>
      </c>
      <c r="C796" s="58" t="s">
        <v>1757</v>
      </c>
      <c r="D796" s="13" t="s">
        <v>0</v>
      </c>
      <c r="E796" s="71" t="s">
        <v>2072</v>
      </c>
      <c r="F796" s="8" t="s">
        <v>2072</v>
      </c>
      <c r="G796" s="8" t="s">
        <v>2072</v>
      </c>
      <c r="H796" s="8" t="s">
        <v>2072</v>
      </c>
      <c r="I796" s="8" t="s">
        <v>2072</v>
      </c>
      <c r="J796" s="551" t="str">
        <f t="shared" si="54"/>
        <v/>
      </c>
    </row>
    <row r="797" spans="1:10" ht="60" x14ac:dyDescent="0.25">
      <c r="A797" s="218" t="str">
        <f>IF(E797="visualizzare","X","")</f>
        <v/>
      </c>
      <c r="B797" s="219"/>
      <c r="C797" s="220" t="s">
        <v>1758</v>
      </c>
      <c r="D797" s="223"/>
      <c r="E797" s="236"/>
      <c r="F797" s="8" t="s">
        <v>2072</v>
      </c>
      <c r="G797" s="8" t="s">
        <v>2072</v>
      </c>
      <c r="H797" s="8" t="s">
        <v>2072</v>
      </c>
      <c r="I797" s="8" t="s">
        <v>2072</v>
      </c>
      <c r="J797" s="551" t="str">
        <f t="shared" si="54"/>
        <v/>
      </c>
    </row>
    <row r="798" spans="1:10" ht="15" customHeight="1" x14ac:dyDescent="0.25">
      <c r="A798" s="65" t="str">
        <f>IF(E798="con difetti","X",
IF(E798="non applic.","na",
IF(E798="prog. ITR","I",
IF(E798="nota","no",
IF(OR(E798="senza difetti",E798="verificare"),"","")))))</f>
        <v/>
      </c>
      <c r="B798" s="187">
        <v>4302.1000000000004</v>
      </c>
      <c r="C798" s="58" t="s">
        <v>1759</v>
      </c>
      <c r="D798" s="13" t="s">
        <v>0</v>
      </c>
      <c r="E798" s="71" t="s">
        <v>2072</v>
      </c>
      <c r="F798" s="8" t="s">
        <v>2072</v>
      </c>
      <c r="G798" s="8" t="s">
        <v>2072</v>
      </c>
      <c r="H798" s="8" t="s">
        <v>2072</v>
      </c>
      <c r="I798" s="8" t="s">
        <v>2072</v>
      </c>
      <c r="J798" s="551" t="str">
        <f t="shared" si="54"/>
        <v/>
      </c>
    </row>
    <row r="799" spans="1:10" ht="29.45" customHeight="1" thickBot="1" x14ac:dyDescent="0.3">
      <c r="A799" s="233" t="str">
        <f>IF(E799="visualizzare","X","")</f>
        <v/>
      </c>
      <c r="B799" s="222"/>
      <c r="C799" s="224" t="s">
        <v>1760</v>
      </c>
      <c r="D799" s="225"/>
      <c r="E799" s="236"/>
      <c r="F799" s="8" t="s">
        <v>2072</v>
      </c>
      <c r="G799" s="8" t="s">
        <v>2072</v>
      </c>
      <c r="H799" s="8" t="s">
        <v>2072</v>
      </c>
      <c r="I799" s="8" t="s">
        <v>2072</v>
      </c>
      <c r="J799" s="551" t="str">
        <f t="shared" si="54"/>
        <v/>
      </c>
    </row>
    <row r="800" spans="1:10" ht="30.75" thickBot="1" x14ac:dyDescent="0.3">
      <c r="A800" s="73" t="str">
        <f>IF(OR(COUNTIF(A801:A805,"X")&gt;0,J800="non applic."),"X","")</f>
        <v/>
      </c>
      <c r="B800" s="203">
        <v>4303</v>
      </c>
      <c r="C800" s="144" t="s">
        <v>1761</v>
      </c>
      <c r="D800" s="145"/>
      <c r="E800" s="205"/>
      <c r="F800" s="8" t="s">
        <v>2072</v>
      </c>
      <c r="G800" s="8" t="s">
        <v>2072</v>
      </c>
      <c r="H800" s="8" t="s">
        <v>2072</v>
      </c>
      <c r="I800" s="8" t="s">
        <v>2072</v>
      </c>
      <c r="J800" s="551" t="str">
        <f t="shared" ref="J800:J805" si="55">IF(OR($E$695="non applic.",$E$769="non applic.",$E$800="non applic.")=TRUE,"entfällt","")</f>
        <v/>
      </c>
    </row>
    <row r="801" spans="1:10" ht="15" customHeight="1" x14ac:dyDescent="0.25">
      <c r="A801" s="65" t="str">
        <f>IF(E801="con difetti","X",
IF(E801="non applic.","na",
IF(E801="prog. ITR","I",
IF(E801="nota","no",
IF(OR(E801="senza difetti",E801="verificare"),"","")))))</f>
        <v/>
      </c>
      <c r="B801" s="186">
        <v>4303.01</v>
      </c>
      <c r="C801" s="66" t="s">
        <v>1762</v>
      </c>
      <c r="D801" s="21" t="s">
        <v>0</v>
      </c>
      <c r="E801" s="71" t="s">
        <v>2072</v>
      </c>
      <c r="F801" s="8" t="s">
        <v>2072</v>
      </c>
      <c r="G801" s="8" t="s">
        <v>2072</v>
      </c>
      <c r="H801" s="8" t="s">
        <v>2072</v>
      </c>
      <c r="I801" s="8" t="s">
        <v>2072</v>
      </c>
      <c r="J801" s="551" t="str">
        <f t="shared" si="55"/>
        <v/>
      </c>
    </row>
    <row r="802" spans="1:10" ht="15" customHeight="1" x14ac:dyDescent="0.25">
      <c r="A802" s="218" t="str">
        <f>IF(E802="visualizzare","X","")</f>
        <v/>
      </c>
      <c r="B802" s="219"/>
      <c r="C802" s="220" t="s">
        <v>1763</v>
      </c>
      <c r="D802" s="223"/>
      <c r="E802" s="236"/>
      <c r="F802" s="8" t="s">
        <v>2072</v>
      </c>
      <c r="G802" s="8" t="s">
        <v>2072</v>
      </c>
      <c r="H802" s="8" t="s">
        <v>2072</v>
      </c>
      <c r="I802" s="8" t="s">
        <v>2072</v>
      </c>
      <c r="J802" s="551" t="str">
        <f t="shared" si="55"/>
        <v/>
      </c>
    </row>
    <row r="803" spans="1:10" ht="15" customHeight="1" x14ac:dyDescent="0.25">
      <c r="A803" s="65" t="str">
        <f>IF(E803="con difetti","X",
IF(E803="non applic.","na",
IF(E803="prog. ITR","I",
IF(E803="nota","no",
IF(OR(E803="senza difetti",E803="verificare"),"","")))))</f>
        <v/>
      </c>
      <c r="B803" s="187">
        <v>4303.0200000000004</v>
      </c>
      <c r="C803" s="58" t="s">
        <v>1764</v>
      </c>
      <c r="D803" s="13" t="s">
        <v>0</v>
      </c>
      <c r="E803" s="71" t="s">
        <v>2072</v>
      </c>
      <c r="F803" s="8" t="s">
        <v>2072</v>
      </c>
      <c r="G803" s="8" t="s">
        <v>2072</v>
      </c>
      <c r="H803" s="8" t="s">
        <v>2072</v>
      </c>
      <c r="I803" s="8" t="s">
        <v>2072</v>
      </c>
      <c r="J803" s="551" t="str">
        <f t="shared" si="55"/>
        <v/>
      </c>
    </row>
    <row r="804" spans="1:10" ht="45" x14ac:dyDescent="0.25">
      <c r="A804" s="218" t="str">
        <f>IF(E804="visualizzare","X","")</f>
        <v/>
      </c>
      <c r="B804" s="219"/>
      <c r="C804" s="220" t="s">
        <v>1765</v>
      </c>
      <c r="D804" s="223"/>
      <c r="E804" s="236"/>
      <c r="F804" s="8" t="s">
        <v>2072</v>
      </c>
      <c r="G804" s="8" t="s">
        <v>2072</v>
      </c>
      <c r="H804" s="8" t="s">
        <v>2072</v>
      </c>
      <c r="I804" s="8" t="s">
        <v>2072</v>
      </c>
      <c r="J804" s="551" t="str">
        <f t="shared" si="55"/>
        <v/>
      </c>
    </row>
    <row r="805" spans="1:10" ht="29.45" customHeight="1" thickBot="1" x14ac:dyDescent="0.3">
      <c r="A805" s="233" t="str">
        <f>IF(E805="visualizzare","X","")</f>
        <v/>
      </c>
      <c r="B805" s="222"/>
      <c r="C805" s="224" t="s">
        <v>1766</v>
      </c>
      <c r="D805" s="225"/>
      <c r="E805" s="237"/>
      <c r="F805" s="8" t="s">
        <v>2072</v>
      </c>
      <c r="G805" s="8" t="s">
        <v>2072</v>
      </c>
      <c r="H805" s="8" t="s">
        <v>2072</v>
      </c>
      <c r="I805" s="8" t="s">
        <v>2072</v>
      </c>
      <c r="J805" s="551" t="str">
        <f t="shared" si="55"/>
        <v/>
      </c>
    </row>
    <row r="806" spans="1:10" ht="15" customHeight="1" thickBot="1" x14ac:dyDescent="0.3">
      <c r="A806" s="167" t="str">
        <f>IF(OR(A807="X",A808="X",A809="X",J806="non applic."),"X","")</f>
        <v/>
      </c>
      <c r="B806" s="190">
        <v>4400</v>
      </c>
      <c r="C806" s="168" t="s">
        <v>2386</v>
      </c>
      <c r="D806" s="169"/>
      <c r="E806" s="210"/>
      <c r="F806" s="8" t="s">
        <v>2072</v>
      </c>
      <c r="G806" s="8" t="s">
        <v>2072</v>
      </c>
      <c r="H806" s="8" t="s">
        <v>2072</v>
      </c>
      <c r="I806" s="8" t="s">
        <v>2072</v>
      </c>
      <c r="J806" s="551" t="str">
        <f>IF(OR($E$695="non applic.",$E$806="non applic.")=TRUE,"entfällt","")</f>
        <v/>
      </c>
    </row>
    <row r="807" spans="1:10" ht="15" customHeight="1" x14ac:dyDescent="0.25">
      <c r="A807" s="164" t="str">
        <f t="shared" ref="A807:A809" si="56">IF(E807="con difetti","X",
IF(E807="non applic.","na",
IF(E807="prog. ITR","I",
IF(E807="nota","no",
IF(OR(E807="senza difetti",E807="verificare"),"","")))))</f>
        <v/>
      </c>
      <c r="B807" s="191">
        <v>4401</v>
      </c>
      <c r="C807" s="165" t="s">
        <v>2068</v>
      </c>
      <c r="D807" s="166"/>
      <c r="E807" s="159" t="s">
        <v>2072</v>
      </c>
      <c r="F807" s="8" t="s">
        <v>2072</v>
      </c>
      <c r="G807" s="8" t="s">
        <v>2072</v>
      </c>
      <c r="H807" s="8" t="s">
        <v>2072</v>
      </c>
      <c r="I807" s="8" t="s">
        <v>2072</v>
      </c>
      <c r="J807" s="551" t="str">
        <f>IF(OR($E$695="non applic.",$E$806="non applic.",$E$807="non applic.")=TRUE,"entfällt","")</f>
        <v/>
      </c>
    </row>
    <row r="808" spans="1:10" ht="15" customHeight="1" x14ac:dyDescent="0.25">
      <c r="A808" s="164" t="str">
        <f t="shared" si="56"/>
        <v/>
      </c>
      <c r="B808" s="192">
        <v>4402</v>
      </c>
      <c r="C808" s="158" t="s">
        <v>2068</v>
      </c>
      <c r="D808" s="156"/>
      <c r="E808" s="159" t="s">
        <v>2072</v>
      </c>
      <c r="F808" s="8" t="s">
        <v>2072</v>
      </c>
      <c r="G808" s="8" t="s">
        <v>2072</v>
      </c>
      <c r="H808" s="8" t="s">
        <v>2072</v>
      </c>
      <c r="I808" s="8" t="s">
        <v>2072</v>
      </c>
      <c r="J808" s="551" t="str">
        <f>IF(OR($E$695="non applic.",$E$806="non applic.",$E$808="non applic.")=TRUE,"entfällt","")</f>
        <v/>
      </c>
    </row>
    <row r="809" spans="1:10" ht="15" customHeight="1" thickBot="1" x14ac:dyDescent="0.3">
      <c r="A809" s="164" t="str">
        <f t="shared" si="56"/>
        <v/>
      </c>
      <c r="B809" s="193">
        <v>4403</v>
      </c>
      <c r="C809" s="160" t="s">
        <v>2068</v>
      </c>
      <c r="D809" s="161"/>
      <c r="E809" s="610" t="s">
        <v>2072</v>
      </c>
      <c r="F809" s="8" t="s">
        <v>2072</v>
      </c>
      <c r="G809" s="8" t="s">
        <v>2072</v>
      </c>
      <c r="H809" s="8" t="s">
        <v>2072</v>
      </c>
      <c r="I809" s="8" t="s">
        <v>2072</v>
      </c>
      <c r="J809" s="551" t="str">
        <f>IF(OR($E$695="non applic.",$E$806="non applic.",$E$809="non applic.")=TRUE,"entfällt","")</f>
        <v/>
      </c>
    </row>
    <row r="810" spans="1:10" ht="19.5" thickBot="1" x14ac:dyDescent="0.3">
      <c r="A810" s="555" t="str">
        <f>IF(OR(A811="X",A827="X",A872="X",J810="non applic."),"X","")</f>
        <v/>
      </c>
      <c r="B810" s="212">
        <v>5000</v>
      </c>
      <c r="C810" s="605" t="s">
        <v>1767</v>
      </c>
      <c r="D810" s="606"/>
      <c r="E810" s="607"/>
      <c r="F810" s="8" t="s">
        <v>2072</v>
      </c>
      <c r="G810" s="8" t="s">
        <v>2072</v>
      </c>
      <c r="H810" s="8" t="s">
        <v>2072</v>
      </c>
      <c r="I810" s="8" t="s">
        <v>2072</v>
      </c>
      <c r="J810" s="551" t="str">
        <f>IF(OR($E$810="non applic.")=TRUE,"entfällt","")</f>
        <v/>
      </c>
    </row>
    <row r="811" spans="1:10" ht="30.75" thickBot="1" x14ac:dyDescent="0.3">
      <c r="A811" s="154" t="str">
        <f>IF(OR(A812="X",A822="X",J811="non applic."),"X","")</f>
        <v/>
      </c>
      <c r="B811" s="202">
        <v>5100</v>
      </c>
      <c r="C811" s="143" t="s">
        <v>1768</v>
      </c>
      <c r="D811" s="147"/>
      <c r="E811" s="208"/>
      <c r="F811" s="8" t="s">
        <v>2072</v>
      </c>
      <c r="G811" s="8" t="s">
        <v>2072</v>
      </c>
      <c r="H811" s="8" t="s">
        <v>2072</v>
      </c>
      <c r="I811" s="8" t="s">
        <v>2072</v>
      </c>
      <c r="J811" s="551" t="str">
        <f>IF(OR($E$810="non applic.",$E$811="non applic.")=TRUE,"entfällt","")</f>
        <v/>
      </c>
    </row>
    <row r="812" spans="1:10" ht="15.75" thickBot="1" x14ac:dyDescent="0.3">
      <c r="A812" s="73" t="str">
        <f>IF(OR(COUNTIF(A813:A821,"X")&gt;0,J812="non applic."),"X","")</f>
        <v/>
      </c>
      <c r="B812" s="203">
        <v>5101</v>
      </c>
      <c r="C812" s="144" t="s">
        <v>1769</v>
      </c>
      <c r="D812" s="145"/>
      <c r="E812" s="205"/>
      <c r="F812" s="8" t="s">
        <v>2072</v>
      </c>
      <c r="G812" s="8" t="s">
        <v>2072</v>
      </c>
      <c r="H812" s="8" t="s">
        <v>2072</v>
      </c>
      <c r="I812" s="8" t="s">
        <v>2072</v>
      </c>
      <c r="J812" s="551" t="str">
        <f t="shared" ref="J812:J821" si="57">IF(OR($E$810="non applic.",$E$811="non applic.",$E$812="non applic.")=TRUE,"entfällt","")</f>
        <v/>
      </c>
    </row>
    <row r="813" spans="1:10" ht="45" x14ac:dyDescent="0.25">
      <c r="A813" s="65" t="str">
        <f>IF(E813="con difetti","X",
IF(E813="non applic.","na",
IF(E813="prog. ITR","I",
IF(E813="nota","no",
IF(OR(E813="senza difetti",E813="verificare"),"","")))))</f>
        <v/>
      </c>
      <c r="B813" s="186">
        <v>5101.01</v>
      </c>
      <c r="C813" s="66" t="s">
        <v>1770</v>
      </c>
      <c r="D813" s="21" t="s">
        <v>0</v>
      </c>
      <c r="E813" s="71" t="s">
        <v>2072</v>
      </c>
      <c r="F813" s="8" t="s">
        <v>2072</v>
      </c>
      <c r="G813" s="8" t="s">
        <v>2072</v>
      </c>
      <c r="H813" s="8" t="s">
        <v>2072</v>
      </c>
      <c r="I813" s="8" t="s">
        <v>2072</v>
      </c>
      <c r="J813" s="551" t="str">
        <f t="shared" si="57"/>
        <v/>
      </c>
    </row>
    <row r="814" spans="1:10" ht="30" x14ac:dyDescent="0.25">
      <c r="A814" s="218" t="str">
        <f>IF(E814="visualizzare","X","")</f>
        <v/>
      </c>
      <c r="B814" s="219"/>
      <c r="C814" s="220" t="s">
        <v>2387</v>
      </c>
      <c r="D814" s="223"/>
      <c r="E814" s="236"/>
      <c r="F814" s="8" t="s">
        <v>2072</v>
      </c>
      <c r="G814" s="8" t="s">
        <v>2072</v>
      </c>
      <c r="H814" s="8" t="s">
        <v>2072</v>
      </c>
      <c r="I814" s="8" t="s">
        <v>2072</v>
      </c>
      <c r="J814" s="551" t="str">
        <f t="shared" si="57"/>
        <v/>
      </c>
    </row>
    <row r="815" spans="1:10" ht="29.45" customHeight="1" x14ac:dyDescent="0.25">
      <c r="A815" s="65" t="str">
        <f>IF(E815="con difetti","X",
IF(E815="non applic.","na",
IF(E815="prog. ITR","I",
IF(E815="nota","no",
IF(OR(E815="senza difetti",E815="verificare"),"","")))))</f>
        <v/>
      </c>
      <c r="B815" s="187">
        <v>5101.0200000000004</v>
      </c>
      <c r="C815" s="58" t="s">
        <v>2388</v>
      </c>
      <c r="D815" s="13" t="s">
        <v>0</v>
      </c>
      <c r="E815" s="71" t="s">
        <v>2072</v>
      </c>
      <c r="F815" s="8" t="s">
        <v>2072</v>
      </c>
      <c r="G815" s="8" t="s">
        <v>2072</v>
      </c>
      <c r="H815" s="8" t="s">
        <v>2072</v>
      </c>
      <c r="I815" s="8" t="s">
        <v>2072</v>
      </c>
      <c r="J815" s="551" t="str">
        <f t="shared" si="57"/>
        <v/>
      </c>
    </row>
    <row r="816" spans="1:10" ht="29.45" customHeight="1" x14ac:dyDescent="0.25">
      <c r="A816" s="218" t="str">
        <f>IF(E816="visualizzare","X","")</f>
        <v/>
      </c>
      <c r="B816" s="219"/>
      <c r="C816" s="220" t="s">
        <v>2389</v>
      </c>
      <c r="D816" s="223"/>
      <c r="E816" s="236"/>
      <c r="F816" s="8" t="s">
        <v>2072</v>
      </c>
      <c r="G816" s="8" t="s">
        <v>2072</v>
      </c>
      <c r="H816" s="8" t="s">
        <v>2072</v>
      </c>
      <c r="I816" s="8" t="s">
        <v>2072</v>
      </c>
      <c r="J816" s="551" t="str">
        <f t="shared" si="57"/>
        <v/>
      </c>
    </row>
    <row r="817" spans="1:10" ht="29.45" customHeight="1" x14ac:dyDescent="0.25">
      <c r="A817" s="65" t="str">
        <f>IF(E817="con difetti","X",
IF(E817="non applic.","na",
IF(E817="prog. ITR","I",
IF(E817="nota","no",
IF(OR(E817="senza difetti",E817="verificare"),"","")))))</f>
        <v/>
      </c>
      <c r="B817" s="187">
        <v>5101.03</v>
      </c>
      <c r="C817" s="58" t="s">
        <v>2390</v>
      </c>
      <c r="D817" s="13" t="s">
        <v>0</v>
      </c>
      <c r="E817" s="71" t="s">
        <v>2072</v>
      </c>
      <c r="F817" s="8" t="s">
        <v>2072</v>
      </c>
      <c r="G817" s="8" t="s">
        <v>2072</v>
      </c>
      <c r="H817" s="8" t="s">
        <v>2072</v>
      </c>
      <c r="I817" s="8" t="s">
        <v>2072</v>
      </c>
      <c r="J817" s="551" t="str">
        <f t="shared" si="57"/>
        <v/>
      </c>
    </row>
    <row r="818" spans="1:10" ht="15" customHeight="1" x14ac:dyDescent="0.25">
      <c r="A818" s="218" t="str">
        <f>IF(E818="visualizzare","X","")</f>
        <v/>
      </c>
      <c r="B818" s="219"/>
      <c r="C818" s="247" t="s">
        <v>2391</v>
      </c>
      <c r="D818" s="223"/>
      <c r="E818" s="236"/>
      <c r="F818" s="8" t="s">
        <v>2072</v>
      </c>
      <c r="G818" s="8" t="s">
        <v>2072</v>
      </c>
      <c r="H818" s="8" t="s">
        <v>2072</v>
      </c>
      <c r="I818" s="8" t="s">
        <v>2072</v>
      </c>
      <c r="J818" s="551" t="str">
        <f t="shared" si="57"/>
        <v/>
      </c>
    </row>
    <row r="819" spans="1:10" ht="15" customHeight="1" x14ac:dyDescent="0.25">
      <c r="A819" s="218" t="str">
        <f>IF(E819="visualizzare","X","")</f>
        <v/>
      </c>
      <c r="B819" s="219"/>
      <c r="C819" s="247" t="s">
        <v>2392</v>
      </c>
      <c r="D819" s="223"/>
      <c r="E819" s="236"/>
      <c r="F819" s="8" t="s">
        <v>2072</v>
      </c>
      <c r="G819" s="8" t="s">
        <v>2072</v>
      </c>
      <c r="H819" s="8" t="s">
        <v>2072</v>
      </c>
      <c r="I819" s="8" t="s">
        <v>2072</v>
      </c>
      <c r="J819" s="551" t="str">
        <f t="shared" si="57"/>
        <v/>
      </c>
    </row>
    <row r="820" spans="1:10" ht="15" customHeight="1" x14ac:dyDescent="0.25">
      <c r="A820" s="218" t="str">
        <f>IF(E820="visualizzare","X","")</f>
        <v/>
      </c>
      <c r="B820" s="219"/>
      <c r="C820" s="247" t="s">
        <v>2393</v>
      </c>
      <c r="D820" s="223"/>
      <c r="E820" s="236"/>
      <c r="F820" s="8" t="s">
        <v>2072</v>
      </c>
      <c r="G820" s="8" t="s">
        <v>2072</v>
      </c>
      <c r="H820" s="8" t="s">
        <v>2072</v>
      </c>
      <c r="I820" s="8" t="s">
        <v>2072</v>
      </c>
      <c r="J820" s="551" t="str">
        <f t="shared" si="57"/>
        <v/>
      </c>
    </row>
    <row r="821" spans="1:10" ht="29.45" customHeight="1" thickBot="1" x14ac:dyDescent="0.3">
      <c r="A821" s="218" t="str">
        <f>IF(E821="visualizzare","X","")</f>
        <v/>
      </c>
      <c r="B821" s="222"/>
      <c r="C821" s="232" t="s">
        <v>1401</v>
      </c>
      <c r="D821" s="225"/>
      <c r="E821" s="236"/>
      <c r="F821" s="8" t="s">
        <v>2072</v>
      </c>
      <c r="G821" s="8" t="s">
        <v>2072</v>
      </c>
      <c r="H821" s="8" t="s">
        <v>2072</v>
      </c>
      <c r="I821" s="8" t="s">
        <v>2072</v>
      </c>
      <c r="J821" s="551" t="str">
        <f t="shared" si="57"/>
        <v/>
      </c>
    </row>
    <row r="822" spans="1:10" ht="15.75" thickBot="1" x14ac:dyDescent="0.3">
      <c r="A822" s="73" t="str">
        <f>IF(OR(COUNTIF(A823:A826,"X")&gt;0,J822="non applic."),"X","")</f>
        <v/>
      </c>
      <c r="B822" s="203">
        <v>5102</v>
      </c>
      <c r="C822" s="144" t="s">
        <v>1676</v>
      </c>
      <c r="D822" s="145"/>
      <c r="E822" s="205"/>
      <c r="F822" s="8" t="s">
        <v>2072</v>
      </c>
      <c r="G822" s="8" t="s">
        <v>2072</v>
      </c>
      <c r="H822" s="8" t="s">
        <v>2072</v>
      </c>
      <c r="I822" s="8" t="s">
        <v>2072</v>
      </c>
      <c r="J822" s="551" t="str">
        <f>IF(OR($E$810="non applic.",$E$811="non applic.",$E$822="non applic.")=TRUE,"entfällt","")</f>
        <v/>
      </c>
    </row>
    <row r="823" spans="1:10" ht="29.45" customHeight="1" x14ac:dyDescent="0.25">
      <c r="A823" s="65" t="str">
        <f>IF(E823="con difetti","X",
IF(E823="non applic.","na",
IF(E823="prog. ITR","I",
IF(E823="nota","no",
IF(OR(E823="senza difetti",E823="verificare"),"","")))))</f>
        <v/>
      </c>
      <c r="B823" s="186">
        <v>5102.01</v>
      </c>
      <c r="C823" s="66" t="s">
        <v>1677</v>
      </c>
      <c r="D823" s="21" t="s">
        <v>0</v>
      </c>
      <c r="E823" s="71" t="s">
        <v>2072</v>
      </c>
      <c r="F823" s="8" t="s">
        <v>2072</v>
      </c>
      <c r="G823" s="8" t="s">
        <v>2072</v>
      </c>
      <c r="H823" s="8" t="s">
        <v>2072</v>
      </c>
      <c r="I823" s="8" t="s">
        <v>2072</v>
      </c>
      <c r="J823" s="551" t="str">
        <f>IF(OR($E$810="non applic.",$E$811="non applic.",$E$822="non applic.")=TRUE,"entfällt","")</f>
        <v/>
      </c>
    </row>
    <row r="824" spans="1:10" ht="15" customHeight="1" x14ac:dyDescent="0.25">
      <c r="A824" s="218" t="str">
        <f>IF(E824="visualizzare","X","")</f>
        <v/>
      </c>
      <c r="B824" s="219"/>
      <c r="C824" s="220" t="s">
        <v>2394</v>
      </c>
      <c r="D824" s="223"/>
      <c r="E824" s="236"/>
      <c r="F824" s="8" t="s">
        <v>2072</v>
      </c>
      <c r="G824" s="8" t="s">
        <v>2072</v>
      </c>
      <c r="H824" s="8" t="s">
        <v>2072</v>
      </c>
      <c r="I824" s="8" t="s">
        <v>2072</v>
      </c>
      <c r="J824" s="551" t="str">
        <f>IF(OR($E$810="non applic.",$E$811="non applic.",$E$822="non applic.")=TRUE,"entfällt","")</f>
        <v/>
      </c>
    </row>
    <row r="825" spans="1:10" ht="15" customHeight="1" x14ac:dyDescent="0.25">
      <c r="A825" s="65" t="str">
        <f>IF(E825="con difetti","X",
IF(E825="non applic.","na",
IF(E825="prog. ITR","I",
IF(E825="nota","no",
IF(OR(E825="senza difetti",E825="verificare"),"","")))))</f>
        <v/>
      </c>
      <c r="B825" s="187">
        <v>5102.0200000000004</v>
      </c>
      <c r="C825" s="58" t="s">
        <v>1170</v>
      </c>
      <c r="D825" s="13" t="s">
        <v>0</v>
      </c>
      <c r="E825" s="71" t="s">
        <v>2072</v>
      </c>
      <c r="F825" s="8" t="s">
        <v>2072</v>
      </c>
      <c r="G825" s="8" t="s">
        <v>2072</v>
      </c>
      <c r="H825" s="8" t="s">
        <v>2072</v>
      </c>
      <c r="I825" s="8" t="s">
        <v>2072</v>
      </c>
      <c r="J825" s="551" t="str">
        <f>IF(OR($E$810="non applic.",$E$811="non applic.",$E$822="non applic.")=TRUE,"entfällt","")</f>
        <v/>
      </c>
    </row>
    <row r="826" spans="1:10" ht="45.75" thickBot="1" x14ac:dyDescent="0.3">
      <c r="A826" s="218" t="str">
        <f>IF(E826="visualizzare","X","")</f>
        <v/>
      </c>
      <c r="B826" s="222"/>
      <c r="C826" s="224" t="s">
        <v>2395</v>
      </c>
      <c r="D826" s="225"/>
      <c r="E826" s="236"/>
      <c r="F826" s="8" t="s">
        <v>2072</v>
      </c>
      <c r="G826" s="8" t="s">
        <v>2072</v>
      </c>
      <c r="H826" s="8" t="s">
        <v>2072</v>
      </c>
      <c r="I826" s="8" t="s">
        <v>2072</v>
      </c>
      <c r="J826" s="551" t="str">
        <f>IF(OR($E$810="non applic.",$E$811="non applic.",$E$822="non applic.")=TRUE,"entfällt","")</f>
        <v/>
      </c>
    </row>
    <row r="827" spans="1:10" ht="15.75" thickBot="1" x14ac:dyDescent="0.3">
      <c r="A827" s="154" t="str">
        <f>IF(OR(A828="X",A838="X",A845="X",J827="non applic."),"X","")</f>
        <v/>
      </c>
      <c r="B827" s="202">
        <v>5200</v>
      </c>
      <c r="C827" s="143" t="s">
        <v>2396</v>
      </c>
      <c r="D827" s="147"/>
      <c r="E827" s="204"/>
      <c r="F827" s="8" t="s">
        <v>2072</v>
      </c>
      <c r="G827" s="8" t="s">
        <v>2072</v>
      </c>
      <c r="H827" s="8" t="s">
        <v>2072</v>
      </c>
      <c r="I827" s="8" t="s">
        <v>2072</v>
      </c>
      <c r="J827" s="551" t="str">
        <f>IF(OR($E$810="non applic.",$E$827="non applic.")=TRUE,"entfällt","")</f>
        <v/>
      </c>
    </row>
    <row r="828" spans="1:10" ht="15.75" thickBot="1" x14ac:dyDescent="0.3">
      <c r="A828" s="73" t="str">
        <f>IF(OR(COUNTIF(A829:A837,"X")&gt;0,J828="non applic."),"X","")</f>
        <v/>
      </c>
      <c r="B828" s="203">
        <v>5201</v>
      </c>
      <c r="C828" s="144" t="s">
        <v>2397</v>
      </c>
      <c r="D828" s="145"/>
      <c r="E828" s="205"/>
      <c r="F828" s="8" t="s">
        <v>2072</v>
      </c>
      <c r="G828" s="8" t="s">
        <v>2072</v>
      </c>
      <c r="H828" s="8" t="s">
        <v>2072</v>
      </c>
      <c r="I828" s="8" t="s">
        <v>2072</v>
      </c>
      <c r="J828" s="551" t="str">
        <f t="shared" ref="J828:J837" si="58">IF(OR($E$810="non applic.",$E$827="non applic.",$E$828="non applic.")=TRUE,"entfällt","")</f>
        <v/>
      </c>
    </row>
    <row r="829" spans="1:10" ht="29.45" customHeight="1" x14ac:dyDescent="0.25">
      <c r="A829" s="67" t="str">
        <f>IF(E829="con difetti","X",
IF(E829="non applic.","na",
IF(E829="prog. ITR","I",
IF(E829="nota","no",
IF(OR(E829="senza difetti",E829="verificare"),"","")))))</f>
        <v/>
      </c>
      <c r="B829" s="189">
        <v>5201.01</v>
      </c>
      <c r="C829" s="68" t="s">
        <v>2398</v>
      </c>
      <c r="D829" s="19" t="s">
        <v>2073</v>
      </c>
      <c r="E829" s="72" t="s">
        <v>2072</v>
      </c>
      <c r="F829" s="8" t="s">
        <v>2072</v>
      </c>
      <c r="G829" s="8" t="s">
        <v>2072</v>
      </c>
      <c r="H829" s="8" t="s">
        <v>2072</v>
      </c>
      <c r="I829" s="8" t="s">
        <v>2072</v>
      </c>
      <c r="J829" s="551" t="str">
        <f t="shared" si="58"/>
        <v/>
      </c>
    </row>
    <row r="830" spans="1:10" ht="15" customHeight="1" x14ac:dyDescent="0.25">
      <c r="A830" s="218" t="str">
        <f>IF(E830="visualizzare","X","")</f>
        <v/>
      </c>
      <c r="B830" s="219"/>
      <c r="C830" s="220" t="s">
        <v>2399</v>
      </c>
      <c r="D830" s="223"/>
      <c r="E830" s="236"/>
      <c r="F830" s="8" t="s">
        <v>2072</v>
      </c>
      <c r="G830" s="8" t="s">
        <v>2072</v>
      </c>
      <c r="H830" s="8" t="s">
        <v>2072</v>
      </c>
      <c r="I830" s="8" t="s">
        <v>2072</v>
      </c>
      <c r="J830" s="551" t="str">
        <f t="shared" si="58"/>
        <v/>
      </c>
    </row>
    <row r="831" spans="1:10" ht="29.45" customHeight="1" x14ac:dyDescent="0.25">
      <c r="A831" s="218" t="str">
        <f>IF(E831="visualizzare","X","")</f>
        <v/>
      </c>
      <c r="B831" s="219"/>
      <c r="C831" s="220" t="s">
        <v>1202</v>
      </c>
      <c r="D831" s="223"/>
      <c r="E831" s="236"/>
      <c r="F831" s="8" t="s">
        <v>2072</v>
      </c>
      <c r="G831" s="8" t="s">
        <v>2072</v>
      </c>
      <c r="H831" s="8" t="s">
        <v>2072</v>
      </c>
      <c r="I831" s="8" t="s">
        <v>2072</v>
      </c>
      <c r="J831" s="551" t="str">
        <f t="shared" si="58"/>
        <v/>
      </c>
    </row>
    <row r="832" spans="1:10" ht="15" customHeight="1" x14ac:dyDescent="0.25">
      <c r="A832" s="67" t="str">
        <f>IF(E832="con difetti","X",
IF(E832="non applic.","na",
IF(E832="prog. ITR","I",
IF(E832="nota","no",
IF(OR(E832="senza difetti",E832="verificare"),"","")))))</f>
        <v/>
      </c>
      <c r="B832" s="61">
        <v>5201.0200000000004</v>
      </c>
      <c r="C832" s="12" t="s">
        <v>2400</v>
      </c>
      <c r="D832" s="14" t="s">
        <v>2073</v>
      </c>
      <c r="E832" s="72" t="s">
        <v>2072</v>
      </c>
      <c r="F832" s="8" t="s">
        <v>2072</v>
      </c>
      <c r="G832" s="8" t="s">
        <v>2072</v>
      </c>
      <c r="H832" s="8" t="s">
        <v>2072</v>
      </c>
      <c r="I832" s="8" t="s">
        <v>2072</v>
      </c>
      <c r="J832" s="551" t="str">
        <f t="shared" si="58"/>
        <v/>
      </c>
    </row>
    <row r="833" spans="1:10" ht="15" customHeight="1" x14ac:dyDescent="0.25">
      <c r="A833" s="218" t="str">
        <f>IF(E833="visualizzare","X","")</f>
        <v/>
      </c>
      <c r="B833" s="219"/>
      <c r="C833" s="220" t="s">
        <v>2401</v>
      </c>
      <c r="D833" s="223"/>
      <c r="E833" s="236"/>
      <c r="F833" s="8" t="s">
        <v>2072</v>
      </c>
      <c r="G833" s="8" t="s">
        <v>2072</v>
      </c>
      <c r="H833" s="8" t="s">
        <v>2072</v>
      </c>
      <c r="I833" s="8" t="s">
        <v>2072</v>
      </c>
      <c r="J833" s="551" t="str">
        <f t="shared" si="58"/>
        <v/>
      </c>
    </row>
    <row r="834" spans="1:10" ht="15" customHeight="1" x14ac:dyDescent="0.25">
      <c r="A834" s="65" t="str">
        <f>IF(E834="con difetti","X",
IF(E834="non applic.","na",
IF(E834="prog. ITR","I",
IF(E834="nota","no",
IF(OR(E834="senza difetti",E834="verificare"),"","")))))</f>
        <v/>
      </c>
      <c r="B834" s="187">
        <v>5201.03</v>
      </c>
      <c r="C834" s="58" t="s">
        <v>2402</v>
      </c>
      <c r="D834" s="13" t="s">
        <v>0</v>
      </c>
      <c r="E834" s="71" t="s">
        <v>2072</v>
      </c>
      <c r="F834" s="8" t="s">
        <v>2072</v>
      </c>
      <c r="G834" s="8" t="s">
        <v>2072</v>
      </c>
      <c r="H834" s="8" t="s">
        <v>2072</v>
      </c>
      <c r="I834" s="8" t="s">
        <v>2072</v>
      </c>
      <c r="J834" s="551" t="str">
        <f t="shared" si="58"/>
        <v/>
      </c>
    </row>
    <row r="835" spans="1:10" ht="44.1" customHeight="1" x14ac:dyDescent="0.25">
      <c r="A835" s="218" t="str">
        <f>IF(E835="visualizzare","X","")</f>
        <v/>
      </c>
      <c r="B835" s="219"/>
      <c r="C835" s="220" t="s">
        <v>2403</v>
      </c>
      <c r="D835" s="223"/>
      <c r="E835" s="236"/>
      <c r="F835" s="8" t="s">
        <v>2072</v>
      </c>
      <c r="G835" s="8" t="s">
        <v>2072</v>
      </c>
      <c r="H835" s="8" t="s">
        <v>2072</v>
      </c>
      <c r="I835" s="8" t="s">
        <v>2072</v>
      </c>
      <c r="J835" s="551" t="str">
        <f t="shared" si="58"/>
        <v/>
      </c>
    </row>
    <row r="836" spans="1:10" ht="29.45" customHeight="1" x14ac:dyDescent="0.25">
      <c r="A836" s="65" t="str">
        <f>IF(E836="con difetti","X",
IF(E836="non applic.","na",
IF(E836="prog. ITR","I",
IF(E836="nota","no",
IF(OR(E836="senza difetti",E836="verificare"),"","")))))</f>
        <v/>
      </c>
      <c r="B836" s="187">
        <v>5201.04</v>
      </c>
      <c r="C836" s="58" t="s">
        <v>2404</v>
      </c>
      <c r="D836" s="13" t="s">
        <v>0</v>
      </c>
      <c r="E836" s="71" t="s">
        <v>2072</v>
      </c>
      <c r="F836" s="8" t="s">
        <v>2072</v>
      </c>
      <c r="G836" s="8" t="s">
        <v>2072</v>
      </c>
      <c r="H836" s="8" t="s">
        <v>2072</v>
      </c>
      <c r="I836" s="8" t="s">
        <v>2072</v>
      </c>
      <c r="J836" s="551" t="str">
        <f t="shared" si="58"/>
        <v/>
      </c>
    </row>
    <row r="837" spans="1:10" ht="29.45" customHeight="1" thickBot="1" x14ac:dyDescent="0.3">
      <c r="A837" s="218" t="str">
        <f>IF(E837="visualizzare","X","")</f>
        <v/>
      </c>
      <c r="B837" s="222"/>
      <c r="C837" s="224" t="s">
        <v>2405</v>
      </c>
      <c r="D837" s="225"/>
      <c r="E837" s="236"/>
      <c r="F837" s="8" t="s">
        <v>2072</v>
      </c>
      <c r="G837" s="8" t="s">
        <v>2072</v>
      </c>
      <c r="H837" s="8" t="s">
        <v>2072</v>
      </c>
      <c r="I837" s="8" t="s">
        <v>2072</v>
      </c>
      <c r="J837" s="551" t="str">
        <f t="shared" si="58"/>
        <v/>
      </c>
    </row>
    <row r="838" spans="1:10" ht="15.75" thickBot="1" x14ac:dyDescent="0.3">
      <c r="A838" s="73" t="str">
        <f>IF(OR(COUNTIF(A839:A844,"X")&gt;0,J838="non applic."),"X","")</f>
        <v/>
      </c>
      <c r="B838" s="203">
        <v>5202</v>
      </c>
      <c r="C838" s="144" t="s">
        <v>2406</v>
      </c>
      <c r="D838" s="145"/>
      <c r="E838" s="205"/>
      <c r="F838" s="8" t="s">
        <v>2072</v>
      </c>
      <c r="G838" s="8" t="s">
        <v>2072</v>
      </c>
      <c r="H838" s="8" t="s">
        <v>2072</v>
      </c>
      <c r="I838" s="8" t="s">
        <v>2072</v>
      </c>
      <c r="J838" s="551" t="str">
        <f t="shared" ref="J838:J844" si="59">IF(OR($E$810="non applic.",$E$827="non applic.",$E$838="non applic.")=TRUE,"entfällt","")</f>
        <v/>
      </c>
    </row>
    <row r="839" spans="1:10" ht="44.1" customHeight="1" x14ac:dyDescent="0.25">
      <c r="A839" s="67" t="str">
        <f>IF(E839="con difetti","X",
IF(E839="non applic.","na",
IF(E839="prog. ITR","I",
IF(E839="nota","no",
IF(OR(E839="senza difetti",E839="verificare"),"","")))))</f>
        <v/>
      </c>
      <c r="B839" s="189">
        <v>5202.01</v>
      </c>
      <c r="C839" s="68" t="s">
        <v>2407</v>
      </c>
      <c r="D839" s="19" t="s">
        <v>2073</v>
      </c>
      <c r="E839" s="72" t="s">
        <v>2072</v>
      </c>
      <c r="F839" s="8" t="s">
        <v>2072</v>
      </c>
      <c r="G839" s="8" t="s">
        <v>2072</v>
      </c>
      <c r="H839" s="8" t="s">
        <v>2072</v>
      </c>
      <c r="I839" s="8" t="s">
        <v>2072</v>
      </c>
      <c r="J839" s="551" t="str">
        <f t="shared" si="59"/>
        <v/>
      </c>
    </row>
    <row r="840" spans="1:10" ht="58.5" customHeight="1" x14ac:dyDescent="0.25">
      <c r="A840" s="218" t="str">
        <f>IF(E840="visualizzare","X","")</f>
        <v/>
      </c>
      <c r="B840" s="219"/>
      <c r="C840" s="220" t="s">
        <v>2408</v>
      </c>
      <c r="D840" s="223"/>
      <c r="E840" s="236"/>
      <c r="F840" s="8" t="s">
        <v>2072</v>
      </c>
      <c r="G840" s="8" t="s">
        <v>2072</v>
      </c>
      <c r="H840" s="8" t="s">
        <v>2072</v>
      </c>
      <c r="I840" s="8" t="s">
        <v>2072</v>
      </c>
      <c r="J840" s="551" t="str">
        <f t="shared" si="59"/>
        <v/>
      </c>
    </row>
    <row r="841" spans="1:10" ht="30" x14ac:dyDescent="0.25">
      <c r="A841" s="67" t="str">
        <f>IF(E841="con difetti","X",
IF(E841="non applic.","na",
IF(E841="prog. ITR","I",
IF(E841="nota","no",
IF(OR(E841="senza difetti",E841="verificare"),"","")))))</f>
        <v/>
      </c>
      <c r="B841" s="61">
        <v>5202.0200000000004</v>
      </c>
      <c r="C841" s="12" t="s">
        <v>2409</v>
      </c>
      <c r="D841" s="14" t="s">
        <v>2073</v>
      </c>
      <c r="E841" s="72" t="s">
        <v>2072</v>
      </c>
      <c r="F841" s="8" t="s">
        <v>2072</v>
      </c>
      <c r="G841" s="8" t="s">
        <v>2072</v>
      </c>
      <c r="H841" s="8" t="s">
        <v>2072</v>
      </c>
      <c r="I841" s="8" t="s">
        <v>2072</v>
      </c>
      <c r="J841" s="551" t="str">
        <f t="shared" si="59"/>
        <v/>
      </c>
    </row>
    <row r="842" spans="1:10" ht="44.1" customHeight="1" thickBot="1" x14ac:dyDescent="0.3">
      <c r="A842" s="218" t="str">
        <f>IF(E842="visualizzare","X","")</f>
        <v/>
      </c>
      <c r="B842" s="219"/>
      <c r="C842" s="220" t="s">
        <v>2410</v>
      </c>
      <c r="D842" s="223"/>
      <c r="E842" s="236"/>
      <c r="F842" s="8" t="s">
        <v>2072</v>
      </c>
      <c r="G842" s="8" t="s">
        <v>2072</v>
      </c>
      <c r="H842" s="8" t="s">
        <v>2072</v>
      </c>
      <c r="I842" s="8" t="s">
        <v>2072</v>
      </c>
      <c r="J842" s="551" t="str">
        <f t="shared" si="59"/>
        <v/>
      </c>
    </row>
    <row r="843" spans="1:10" ht="44.1" hidden="1" customHeight="1" x14ac:dyDescent="0.25">
      <c r="A843" s="67" t="str">
        <f>IF(E843="con difetti","X",
IF(E843="non applic.","na",
IF(E843="prog. ITR","I",
IF(E843="nota","no",
IF(OR(E843="senza difetti",E843="verificare"),"","")))))</f>
        <v/>
      </c>
      <c r="B843" s="61">
        <v>5202.03</v>
      </c>
      <c r="C843" s="12" t="s">
        <v>2411</v>
      </c>
      <c r="D843" s="14" t="s">
        <v>2073</v>
      </c>
      <c r="E843" s="72" t="s">
        <v>2072</v>
      </c>
      <c r="F843" s="8" t="s">
        <v>2072</v>
      </c>
      <c r="G843" s="8" t="s">
        <v>2072</v>
      </c>
      <c r="H843" s="8" t="s">
        <v>2072</v>
      </c>
      <c r="I843" s="1"/>
      <c r="J843" s="551" t="str">
        <f t="shared" si="59"/>
        <v/>
      </c>
    </row>
    <row r="844" spans="1:10" ht="60.75" hidden="1" thickBot="1" x14ac:dyDescent="0.3">
      <c r="A844" s="218" t="str">
        <f>IF(E844="visualizzare","X","")</f>
        <v/>
      </c>
      <c r="B844" s="222"/>
      <c r="C844" s="224" t="s">
        <v>2412</v>
      </c>
      <c r="D844" s="225"/>
      <c r="E844" s="236"/>
      <c r="F844" s="8" t="s">
        <v>2072</v>
      </c>
      <c r="G844" s="8" t="s">
        <v>2072</v>
      </c>
      <c r="H844" s="8" t="s">
        <v>2072</v>
      </c>
      <c r="I844" s="1"/>
      <c r="J844" s="551" t="str">
        <f t="shared" si="59"/>
        <v/>
      </c>
    </row>
    <row r="845" spans="1:10" ht="31.7" customHeight="1" thickBot="1" x14ac:dyDescent="0.3">
      <c r="A845" s="73" t="str">
        <f>IF(OR(COUNTIF(A846:A871,"X")&gt;0,J845="non applic."),"X","")</f>
        <v/>
      </c>
      <c r="B845" s="203">
        <v>5203</v>
      </c>
      <c r="C845" s="144" t="s">
        <v>2413</v>
      </c>
      <c r="D845" s="145"/>
      <c r="E845" s="205"/>
      <c r="F845" s="8" t="s">
        <v>2072</v>
      </c>
      <c r="G845" s="8" t="s">
        <v>2072</v>
      </c>
      <c r="H845" s="8" t="s">
        <v>2072</v>
      </c>
      <c r="I845" s="8" t="s">
        <v>2072</v>
      </c>
      <c r="J845" s="551" t="str">
        <f t="shared" ref="J845:J871" si="60">IF(OR($E$810="non applic.",$E$827="non applic.",$E$845="non applic.")=TRUE,"entfällt","")</f>
        <v/>
      </c>
    </row>
    <row r="846" spans="1:10" ht="29.45" customHeight="1" x14ac:dyDescent="0.25">
      <c r="A846" s="76" t="str">
        <f>IF(E846="con difetti","X",
IF(E846="non applic.","na",
IF(E846="prog. ITR","I",
IF(E846="nota","no",
IF(OR(E846="senza difetti",E846="verificare"),"","")))))</f>
        <v/>
      </c>
      <c r="B846" s="196">
        <v>5203.01</v>
      </c>
      <c r="C846" s="77" t="s">
        <v>2414</v>
      </c>
      <c r="D846" s="78" t="s">
        <v>1</v>
      </c>
      <c r="E846" s="79" t="s">
        <v>2072</v>
      </c>
      <c r="F846" s="8" t="s">
        <v>2072</v>
      </c>
      <c r="G846" s="8" t="s">
        <v>2072</v>
      </c>
      <c r="H846" s="8" t="s">
        <v>2072</v>
      </c>
      <c r="I846" s="8" t="s">
        <v>2072</v>
      </c>
      <c r="J846" s="551" t="str">
        <f t="shared" si="60"/>
        <v/>
      </c>
    </row>
    <row r="847" spans="1:10" ht="57.6" customHeight="1" x14ac:dyDescent="0.25">
      <c r="A847" s="218" t="str">
        <f>IF(E847="visualizzare","X","")</f>
        <v/>
      </c>
      <c r="B847" s="219"/>
      <c r="C847" s="220" t="s">
        <v>2415</v>
      </c>
      <c r="D847" s="223"/>
      <c r="E847" s="236"/>
      <c r="F847" s="8" t="s">
        <v>2072</v>
      </c>
      <c r="G847" s="8" t="s">
        <v>2072</v>
      </c>
      <c r="H847" s="8" t="s">
        <v>2072</v>
      </c>
      <c r="I847" s="8" t="s">
        <v>2072</v>
      </c>
      <c r="J847" s="551" t="str">
        <f t="shared" si="60"/>
        <v/>
      </c>
    </row>
    <row r="848" spans="1:10" ht="44.1" customHeight="1" x14ac:dyDescent="0.25">
      <c r="A848" s="67" t="str">
        <f>IF(E848="con difetti","X",
IF(E848="non applic.","na",
IF(E848="prog. ITR","I",
IF(E848="nota","no",
IF(OR(E848="senza difetti",E848="verificare"),"","")))))</f>
        <v/>
      </c>
      <c r="B848" s="61">
        <v>5203.0200000000004</v>
      </c>
      <c r="C848" s="12" t="s">
        <v>2416</v>
      </c>
      <c r="D848" s="14" t="s">
        <v>2073</v>
      </c>
      <c r="E848" s="72" t="s">
        <v>2072</v>
      </c>
      <c r="F848" s="8" t="s">
        <v>2072</v>
      </c>
      <c r="G848" s="8" t="s">
        <v>2072</v>
      </c>
      <c r="H848" s="8" t="s">
        <v>2072</v>
      </c>
      <c r="I848" s="8" t="s">
        <v>2072</v>
      </c>
      <c r="J848" s="551" t="str">
        <f t="shared" si="60"/>
        <v/>
      </c>
    </row>
    <row r="849" spans="1:10" ht="58.5" customHeight="1" x14ac:dyDescent="0.25">
      <c r="A849" s="218" t="str">
        <f>IF(E849="visualizzare","X","")</f>
        <v/>
      </c>
      <c r="B849" s="219"/>
      <c r="C849" s="220" t="s">
        <v>2417</v>
      </c>
      <c r="D849" s="223"/>
      <c r="E849" s="236"/>
      <c r="F849" s="8" t="s">
        <v>2072</v>
      </c>
      <c r="G849" s="8" t="s">
        <v>2072</v>
      </c>
      <c r="H849" s="8" t="s">
        <v>2072</v>
      </c>
      <c r="I849" s="8" t="s">
        <v>2072</v>
      </c>
      <c r="J849" s="551" t="str">
        <f t="shared" si="60"/>
        <v/>
      </c>
    </row>
    <row r="850" spans="1:10" ht="15" customHeight="1" x14ac:dyDescent="0.25">
      <c r="A850" s="67" t="str">
        <f>IF(E850="con difetti","X",
IF(E850="non applic.","na",
IF(E850="prog. ITR","I",
IF(E850="nota","no",
IF(OR(E850="senza difetti",E850="verificare"),"","")))))</f>
        <v/>
      </c>
      <c r="B850" s="61">
        <v>5203.03</v>
      </c>
      <c r="C850" s="12" t="s">
        <v>2418</v>
      </c>
      <c r="D850" s="14" t="s">
        <v>2073</v>
      </c>
      <c r="E850" s="72" t="s">
        <v>2072</v>
      </c>
      <c r="F850" s="8" t="s">
        <v>2072</v>
      </c>
      <c r="G850" s="8" t="s">
        <v>2072</v>
      </c>
      <c r="H850" s="8" t="s">
        <v>2072</v>
      </c>
      <c r="I850" s="8" t="s">
        <v>2072</v>
      </c>
      <c r="J850" s="551" t="str">
        <f t="shared" si="60"/>
        <v/>
      </c>
    </row>
    <row r="851" spans="1:10" ht="29.45" customHeight="1" x14ac:dyDescent="0.25">
      <c r="A851" s="218" t="str">
        <f>IF(E851="visualizzare","X","")</f>
        <v/>
      </c>
      <c r="B851" s="219"/>
      <c r="C851" s="220" t="s">
        <v>2419</v>
      </c>
      <c r="D851" s="223"/>
      <c r="E851" s="236"/>
      <c r="F851" s="8" t="s">
        <v>2072</v>
      </c>
      <c r="G851" s="8" t="s">
        <v>2072</v>
      </c>
      <c r="H851" s="8" t="s">
        <v>2072</v>
      </c>
      <c r="I851" s="8" t="s">
        <v>2072</v>
      </c>
      <c r="J851" s="551" t="str">
        <f t="shared" si="60"/>
        <v/>
      </c>
    </row>
    <row r="852" spans="1:10" ht="60" x14ac:dyDescent="0.25">
      <c r="A852" s="65" t="str">
        <f>IF(E852="con difetti","X",
IF(E852="non applic.","na",
IF(E852="prog. ITR","I",
IF(E852="nota","no",
IF(OR(E852="senza difetti",E852="verificare"),"","")))))</f>
        <v/>
      </c>
      <c r="B852" s="187">
        <v>5203.04</v>
      </c>
      <c r="C852" s="58" t="s">
        <v>2420</v>
      </c>
      <c r="D852" s="13" t="s">
        <v>0</v>
      </c>
      <c r="E852" s="71" t="s">
        <v>2072</v>
      </c>
      <c r="F852" s="8" t="s">
        <v>2072</v>
      </c>
      <c r="G852" s="8" t="s">
        <v>2072</v>
      </c>
      <c r="H852" s="8" t="s">
        <v>2072</v>
      </c>
      <c r="I852" s="8" t="s">
        <v>2072</v>
      </c>
      <c r="J852" s="551" t="str">
        <f t="shared" si="60"/>
        <v/>
      </c>
    </row>
    <row r="853" spans="1:10" ht="15" customHeight="1" x14ac:dyDescent="0.25">
      <c r="A853" s="218" t="str">
        <f>IF(E853="visualizzare","X","")</f>
        <v/>
      </c>
      <c r="B853" s="219"/>
      <c r="C853" s="220" t="s">
        <v>2421</v>
      </c>
      <c r="D853" s="223"/>
      <c r="E853" s="236"/>
      <c r="F853" s="8" t="s">
        <v>2072</v>
      </c>
      <c r="G853" s="8" t="s">
        <v>2072</v>
      </c>
      <c r="H853" s="8" t="s">
        <v>2072</v>
      </c>
      <c r="I853" s="8" t="s">
        <v>2072</v>
      </c>
      <c r="J853" s="551" t="str">
        <f t="shared" si="60"/>
        <v/>
      </c>
    </row>
    <row r="854" spans="1:10" ht="44.1" customHeight="1" x14ac:dyDescent="0.25">
      <c r="A854" s="218" t="str">
        <f>IF(E854="visualizzare","X","")</f>
        <v/>
      </c>
      <c r="B854" s="219"/>
      <c r="C854" s="220" t="s">
        <v>2422</v>
      </c>
      <c r="D854" s="223"/>
      <c r="E854" s="236"/>
      <c r="F854" s="8" t="s">
        <v>2072</v>
      </c>
      <c r="G854" s="8" t="s">
        <v>2072</v>
      </c>
      <c r="H854" s="8" t="s">
        <v>2072</v>
      </c>
      <c r="I854" s="8" t="s">
        <v>2072</v>
      </c>
      <c r="J854" s="551" t="str">
        <f t="shared" si="60"/>
        <v/>
      </c>
    </row>
    <row r="855" spans="1:10" ht="15" customHeight="1" x14ac:dyDescent="0.25">
      <c r="A855" s="67" t="str">
        <f>IF(E855="con difetti","X",
IF(E855="non applic.","na",
IF(E855="prog. ITR","I",
IF(E855="nota","no",
IF(OR(E855="senza difetti",E855="verificare"),"","")))))</f>
        <v/>
      </c>
      <c r="B855" s="61">
        <v>5203.05</v>
      </c>
      <c r="C855" s="12" t="s">
        <v>2423</v>
      </c>
      <c r="D855" s="14" t="s">
        <v>2073</v>
      </c>
      <c r="E855" s="72" t="s">
        <v>2072</v>
      </c>
      <c r="F855" s="8" t="s">
        <v>2072</v>
      </c>
      <c r="G855" s="8" t="s">
        <v>2072</v>
      </c>
      <c r="H855" s="8" t="s">
        <v>2072</v>
      </c>
      <c r="I855" s="8" t="s">
        <v>2072</v>
      </c>
      <c r="J855" s="551" t="str">
        <f t="shared" si="60"/>
        <v/>
      </c>
    </row>
    <row r="856" spans="1:10" ht="15" customHeight="1" x14ac:dyDescent="0.25">
      <c r="A856" s="218" t="str">
        <f>IF(E856="visualizzare","X","")</f>
        <v/>
      </c>
      <c r="B856" s="219"/>
      <c r="C856" s="220" t="s">
        <v>2424</v>
      </c>
      <c r="D856" s="223"/>
      <c r="E856" s="236"/>
      <c r="F856" s="8" t="s">
        <v>2072</v>
      </c>
      <c r="G856" s="8" t="s">
        <v>2072</v>
      </c>
      <c r="H856" s="8" t="s">
        <v>2072</v>
      </c>
      <c r="I856" s="8" t="s">
        <v>2072</v>
      </c>
      <c r="J856" s="551" t="str">
        <f t="shared" si="60"/>
        <v/>
      </c>
    </row>
    <row r="857" spans="1:10" ht="15" customHeight="1" x14ac:dyDescent="0.25">
      <c r="A857" s="65" t="str">
        <f>IF(E857="con difetti","X",
IF(E857="non applic.","na",
IF(E857="prog. ITR","I",
IF(E857="nota","no",
IF(OR(E857="senza difetti",E857="verificare"),"","")))))</f>
        <v/>
      </c>
      <c r="B857" s="187">
        <v>5203.0600000000004</v>
      </c>
      <c r="C857" s="58" t="s">
        <v>2425</v>
      </c>
      <c r="D857" s="13" t="s">
        <v>0</v>
      </c>
      <c r="E857" s="71" t="s">
        <v>2072</v>
      </c>
      <c r="F857" s="8" t="s">
        <v>2072</v>
      </c>
      <c r="G857" s="8" t="s">
        <v>2072</v>
      </c>
      <c r="H857" s="8" t="s">
        <v>2072</v>
      </c>
      <c r="I857" s="8" t="s">
        <v>2072</v>
      </c>
      <c r="J857" s="551" t="str">
        <f t="shared" si="60"/>
        <v/>
      </c>
    </row>
    <row r="858" spans="1:10" ht="29.45" customHeight="1" x14ac:dyDescent="0.25">
      <c r="A858" s="218" t="str">
        <f>IF(E858="visualizzare","X","")</f>
        <v/>
      </c>
      <c r="B858" s="219"/>
      <c r="C858" s="220" t="s">
        <v>2426</v>
      </c>
      <c r="D858" s="223"/>
      <c r="E858" s="236"/>
      <c r="F858" s="8" t="s">
        <v>2072</v>
      </c>
      <c r="G858" s="8" t="s">
        <v>2072</v>
      </c>
      <c r="H858" s="8" t="s">
        <v>2072</v>
      </c>
      <c r="I858" s="8" t="s">
        <v>2072</v>
      </c>
      <c r="J858" s="551" t="str">
        <f t="shared" si="60"/>
        <v/>
      </c>
    </row>
    <row r="859" spans="1:10" ht="29.45" customHeight="1" x14ac:dyDescent="0.25">
      <c r="A859" s="67" t="str">
        <f>IF(E859="con difetti","X",
IF(E859="non applic.","na",
IF(E859="prog. ITR","I",
IF(E859="nota","no",
IF(OR(E859="senza difetti",E859="verificare"),"","")))))</f>
        <v/>
      </c>
      <c r="B859" s="61">
        <v>5203.07</v>
      </c>
      <c r="C859" s="12" t="s">
        <v>2427</v>
      </c>
      <c r="D859" s="14" t="s">
        <v>2073</v>
      </c>
      <c r="E859" s="72" t="s">
        <v>2072</v>
      </c>
      <c r="F859" s="8" t="s">
        <v>2072</v>
      </c>
      <c r="G859" s="8" t="s">
        <v>2072</v>
      </c>
      <c r="H859" s="8" t="s">
        <v>2072</v>
      </c>
      <c r="I859" s="8" t="s">
        <v>2072</v>
      </c>
      <c r="J859" s="551" t="str">
        <f t="shared" si="60"/>
        <v/>
      </c>
    </row>
    <row r="860" spans="1:10" ht="29.45" customHeight="1" x14ac:dyDescent="0.25">
      <c r="A860" s="218" t="str">
        <f>IF(E860="visualizzare","X","")</f>
        <v/>
      </c>
      <c r="B860" s="219"/>
      <c r="C860" s="220" t="s">
        <v>2428</v>
      </c>
      <c r="D860" s="223"/>
      <c r="E860" s="236"/>
      <c r="F860" s="8" t="s">
        <v>2072</v>
      </c>
      <c r="G860" s="8" t="s">
        <v>2072</v>
      </c>
      <c r="H860" s="8" t="s">
        <v>2072</v>
      </c>
      <c r="I860" s="8" t="s">
        <v>2072</v>
      </c>
      <c r="J860" s="551" t="str">
        <f t="shared" si="60"/>
        <v/>
      </c>
    </row>
    <row r="861" spans="1:10" ht="29.45" customHeight="1" x14ac:dyDescent="0.25">
      <c r="A861" s="65" t="str">
        <f>IF(E861="con difetti","X",
IF(E861="non applic.","na",
IF(E861="prog. ITR","I",
IF(E861="nota","no",
IF(OR(E861="senza difetti",E861="verificare"),"","")))))</f>
        <v/>
      </c>
      <c r="B861" s="187">
        <v>5203.08</v>
      </c>
      <c r="C861" s="58" t="s">
        <v>2429</v>
      </c>
      <c r="D861" s="13" t="s">
        <v>0</v>
      </c>
      <c r="E861" s="71" t="s">
        <v>2072</v>
      </c>
      <c r="F861" s="8" t="s">
        <v>2072</v>
      </c>
      <c r="G861" s="8" t="s">
        <v>2072</v>
      </c>
      <c r="H861" s="8" t="s">
        <v>2072</v>
      </c>
      <c r="I861" s="8" t="s">
        <v>2072</v>
      </c>
      <c r="J861" s="551" t="str">
        <f t="shared" si="60"/>
        <v/>
      </c>
    </row>
    <row r="862" spans="1:10" ht="57.6" customHeight="1" x14ac:dyDescent="0.25">
      <c r="A862" s="218" t="str">
        <f>IF(E862="visualizzare","X","")</f>
        <v/>
      </c>
      <c r="B862" s="219"/>
      <c r="C862" s="220" t="s">
        <v>2430</v>
      </c>
      <c r="D862" s="223"/>
      <c r="E862" s="236"/>
      <c r="F862" s="8" t="s">
        <v>2072</v>
      </c>
      <c r="G862" s="8" t="s">
        <v>2072</v>
      </c>
      <c r="H862" s="8" t="s">
        <v>2072</v>
      </c>
      <c r="I862" s="8" t="s">
        <v>2072</v>
      </c>
      <c r="J862" s="551" t="str">
        <f t="shared" si="60"/>
        <v/>
      </c>
    </row>
    <row r="863" spans="1:10" x14ac:dyDescent="0.25">
      <c r="A863" s="65" t="str">
        <f>IF(E863="con difetti","X",
IF(E863="non applic.","na",
IF(E863="prog. ITR","I",
IF(E863="nota","no",
IF(OR(E863="senza difetti",E863="verificare"),"","")))))</f>
        <v/>
      </c>
      <c r="B863" s="187">
        <v>5203.09</v>
      </c>
      <c r="C863" s="58" t="s">
        <v>2431</v>
      </c>
      <c r="D863" s="13" t="s">
        <v>0</v>
      </c>
      <c r="E863" s="71" t="s">
        <v>2072</v>
      </c>
      <c r="F863" s="8" t="s">
        <v>2072</v>
      </c>
      <c r="G863" s="8" t="s">
        <v>2072</v>
      </c>
      <c r="H863" s="8" t="s">
        <v>2072</v>
      </c>
      <c r="I863" s="8" t="s">
        <v>2072</v>
      </c>
      <c r="J863" s="551" t="str">
        <f t="shared" si="60"/>
        <v/>
      </c>
    </row>
    <row r="864" spans="1:10" ht="30" customHeight="1" x14ac:dyDescent="0.25">
      <c r="A864" s="218" t="str">
        <f>IF(E864="visualizzare","X","")</f>
        <v/>
      </c>
      <c r="B864" s="219"/>
      <c r="C864" s="220" t="s">
        <v>2432</v>
      </c>
      <c r="D864" s="223"/>
      <c r="E864" s="236"/>
      <c r="F864" s="8" t="s">
        <v>2072</v>
      </c>
      <c r="G864" s="8" t="s">
        <v>2072</v>
      </c>
      <c r="H864" s="8" t="s">
        <v>2072</v>
      </c>
      <c r="I864" s="8" t="s">
        <v>2072</v>
      </c>
      <c r="J864" s="551" t="str">
        <f t="shared" si="60"/>
        <v/>
      </c>
    </row>
    <row r="865" spans="1:10" ht="29.45" customHeight="1" x14ac:dyDescent="0.25">
      <c r="A865" s="76" t="str">
        <f>IF(E865="con difetti","X",
IF(E865="non applic.","na",
IF(E865="prog. ITR","I",
IF(E865="nota","no",
IF(OR(E865="senza difetti",E865="verificare"),"","")))))</f>
        <v/>
      </c>
      <c r="B865" s="195">
        <v>5203.1000000000004</v>
      </c>
      <c r="C865" s="75" t="s">
        <v>2433</v>
      </c>
      <c r="D865" s="74" t="s">
        <v>1</v>
      </c>
      <c r="E865" s="79" t="s">
        <v>2072</v>
      </c>
      <c r="F865" s="8" t="s">
        <v>2072</v>
      </c>
      <c r="G865" s="8" t="s">
        <v>2072</v>
      </c>
      <c r="H865" s="8" t="s">
        <v>2072</v>
      </c>
      <c r="I865" s="8" t="s">
        <v>2072</v>
      </c>
      <c r="J865" s="551" t="str">
        <f t="shared" si="60"/>
        <v/>
      </c>
    </row>
    <row r="866" spans="1:10" ht="15" customHeight="1" x14ac:dyDescent="0.25">
      <c r="A866" s="218" t="str">
        <f t="shared" ref="A866:A871" si="61">IF(E866="visualizzare","X","")</f>
        <v/>
      </c>
      <c r="B866" s="219"/>
      <c r="C866" s="220" t="s">
        <v>2434</v>
      </c>
      <c r="D866" s="223"/>
      <c r="E866" s="236"/>
      <c r="F866" s="8" t="s">
        <v>2072</v>
      </c>
      <c r="G866" s="8" t="s">
        <v>2072</v>
      </c>
      <c r="H866" s="8" t="s">
        <v>2072</v>
      </c>
      <c r="I866" s="8" t="s">
        <v>2072</v>
      </c>
      <c r="J866" s="551" t="str">
        <f t="shared" si="60"/>
        <v/>
      </c>
    </row>
    <row r="867" spans="1:10" ht="30" x14ac:dyDescent="0.25">
      <c r="A867" s="218" t="str">
        <f t="shared" si="61"/>
        <v/>
      </c>
      <c r="B867" s="219"/>
      <c r="C867" s="249" t="s">
        <v>2435</v>
      </c>
      <c r="D867" s="223"/>
      <c r="E867" s="236"/>
      <c r="F867" s="8" t="s">
        <v>2072</v>
      </c>
      <c r="G867" s="8" t="s">
        <v>2072</v>
      </c>
      <c r="H867" s="8" t="s">
        <v>2072</v>
      </c>
      <c r="I867" s="8" t="s">
        <v>2072</v>
      </c>
      <c r="J867" s="551" t="str">
        <f t="shared" si="60"/>
        <v/>
      </c>
    </row>
    <row r="868" spans="1:10" ht="29.45" customHeight="1" x14ac:dyDescent="0.25">
      <c r="A868" s="218" t="str">
        <f t="shared" si="61"/>
        <v/>
      </c>
      <c r="B868" s="219"/>
      <c r="C868" s="220" t="s">
        <v>2436</v>
      </c>
      <c r="D868" s="223"/>
      <c r="E868" s="236"/>
      <c r="F868" s="8" t="s">
        <v>2072</v>
      </c>
      <c r="G868" s="8" t="s">
        <v>2072</v>
      </c>
      <c r="H868" s="8" t="s">
        <v>2072</v>
      </c>
      <c r="I868" s="8" t="s">
        <v>2072</v>
      </c>
      <c r="J868" s="551" t="str">
        <f t="shared" si="60"/>
        <v/>
      </c>
    </row>
    <row r="869" spans="1:10" ht="15" customHeight="1" x14ac:dyDescent="0.25">
      <c r="A869" s="218" t="str">
        <f t="shared" si="61"/>
        <v/>
      </c>
      <c r="B869" s="219"/>
      <c r="C869" s="249" t="s">
        <v>2437</v>
      </c>
      <c r="D869" s="223"/>
      <c r="E869" s="236"/>
      <c r="F869" s="8" t="s">
        <v>2072</v>
      </c>
      <c r="G869" s="8" t="s">
        <v>2072</v>
      </c>
      <c r="H869" s="8" t="s">
        <v>2072</v>
      </c>
      <c r="I869" s="8" t="s">
        <v>2072</v>
      </c>
      <c r="J869" s="551" t="str">
        <f t="shared" si="60"/>
        <v/>
      </c>
    </row>
    <row r="870" spans="1:10" ht="29.45" customHeight="1" x14ac:dyDescent="0.25">
      <c r="A870" s="218" t="str">
        <f t="shared" si="61"/>
        <v/>
      </c>
      <c r="B870" s="219"/>
      <c r="C870" s="220" t="s">
        <v>2438</v>
      </c>
      <c r="D870" s="223"/>
      <c r="E870" s="236"/>
      <c r="F870" s="8" t="s">
        <v>2072</v>
      </c>
      <c r="G870" s="8" t="s">
        <v>2072</v>
      </c>
      <c r="H870" s="8" t="s">
        <v>2072</v>
      </c>
      <c r="I870" s="8" t="s">
        <v>2072</v>
      </c>
      <c r="J870" s="551" t="str">
        <f t="shared" si="60"/>
        <v/>
      </c>
    </row>
    <row r="871" spans="1:10" ht="60.75" thickBot="1" x14ac:dyDescent="0.3">
      <c r="A871" s="233" t="str">
        <f t="shared" si="61"/>
        <v/>
      </c>
      <c r="B871" s="222"/>
      <c r="C871" s="224" t="s">
        <v>2439</v>
      </c>
      <c r="D871" s="225"/>
      <c r="E871" s="237"/>
      <c r="F871" s="8" t="s">
        <v>2072</v>
      </c>
      <c r="G871" s="8" t="s">
        <v>2072</v>
      </c>
      <c r="H871" s="8" t="s">
        <v>2072</v>
      </c>
      <c r="I871" s="8" t="s">
        <v>2072</v>
      </c>
      <c r="J871" s="551" t="str">
        <f t="shared" si="60"/>
        <v/>
      </c>
    </row>
    <row r="872" spans="1:10" ht="15" customHeight="1" thickBot="1" x14ac:dyDescent="0.3">
      <c r="A872" s="167" t="str">
        <f>IF(OR(A873="X",A874="X",A875="X",J872="non applic."),"X","")</f>
        <v/>
      </c>
      <c r="B872" s="190">
        <v>5300</v>
      </c>
      <c r="C872" s="168" t="s">
        <v>1822</v>
      </c>
      <c r="D872" s="169"/>
      <c r="E872" s="210"/>
      <c r="F872" s="8" t="s">
        <v>2072</v>
      </c>
      <c r="G872" s="8" t="s">
        <v>2072</v>
      </c>
      <c r="H872" s="8" t="s">
        <v>2072</v>
      </c>
      <c r="I872" s="8" t="s">
        <v>2072</v>
      </c>
      <c r="J872" s="551" t="str">
        <f>IF(OR($E$810="non applic.",$E$872="non applic.")=TRUE,"entfällt","")</f>
        <v/>
      </c>
    </row>
    <row r="873" spans="1:10" ht="15" customHeight="1" x14ac:dyDescent="0.25">
      <c r="A873" s="164" t="str">
        <f t="shared" ref="A873:A875" si="62">IF(E873="con difetti","X",
IF(E873="non applic.","na",
IF(E873="prog. ITR","I",
IF(E873="nota","no",
IF(OR(E873="senza difetti",E873="verificare"),"","")))))</f>
        <v/>
      </c>
      <c r="B873" s="191">
        <v>5301</v>
      </c>
      <c r="C873" s="165" t="s">
        <v>1823</v>
      </c>
      <c r="D873" s="166"/>
      <c r="E873" s="159" t="s">
        <v>2072</v>
      </c>
      <c r="F873" s="8" t="s">
        <v>2072</v>
      </c>
      <c r="G873" s="8" t="s">
        <v>2072</v>
      </c>
      <c r="H873" s="8" t="s">
        <v>2072</v>
      </c>
      <c r="I873" s="8" t="s">
        <v>2072</v>
      </c>
      <c r="J873" s="551" t="str">
        <f>IF(OR($E$810="non applic.",$E$872="non applic.",$E$873="non applic.")=TRUE,"entfällt","")</f>
        <v/>
      </c>
    </row>
    <row r="874" spans="1:10" ht="15" customHeight="1" x14ac:dyDescent="0.25">
      <c r="A874" s="164" t="str">
        <f t="shared" si="62"/>
        <v/>
      </c>
      <c r="B874" s="192">
        <v>5302</v>
      </c>
      <c r="C874" s="158" t="s">
        <v>2068</v>
      </c>
      <c r="D874" s="156"/>
      <c r="E874" s="159" t="s">
        <v>2072</v>
      </c>
      <c r="F874" s="8" t="s">
        <v>2072</v>
      </c>
      <c r="G874" s="8" t="s">
        <v>2072</v>
      </c>
      <c r="H874" s="8" t="s">
        <v>2072</v>
      </c>
      <c r="I874" s="8" t="s">
        <v>2072</v>
      </c>
      <c r="J874" s="551" t="str">
        <f>IF(OR($E$810="non applic.",$E$872="non applic.",$E$874="non applic.")=TRUE,"entfällt","")</f>
        <v/>
      </c>
    </row>
    <row r="875" spans="1:10" ht="15" customHeight="1" thickBot="1" x14ac:dyDescent="0.3">
      <c r="A875" s="164" t="str">
        <f t="shared" si="62"/>
        <v/>
      </c>
      <c r="B875" s="193">
        <v>5303</v>
      </c>
      <c r="C875" s="160" t="s">
        <v>2068</v>
      </c>
      <c r="D875" s="161"/>
      <c r="E875" s="163" t="s">
        <v>2072</v>
      </c>
      <c r="F875" s="8" t="s">
        <v>2072</v>
      </c>
      <c r="G875" s="8" t="s">
        <v>2072</v>
      </c>
      <c r="H875" s="8" t="s">
        <v>2072</v>
      </c>
      <c r="I875" s="8" t="s">
        <v>2072</v>
      </c>
      <c r="J875" s="551" t="str">
        <f>IF(OR($E$810="non applic.",$E$872="non applic.",$E$875="non applic.")=TRUE,"entfällt","")</f>
        <v/>
      </c>
    </row>
    <row r="876" spans="1:10" ht="19.5" thickBot="1" x14ac:dyDescent="0.3">
      <c r="A876" s="211" t="str">
        <f>IF(OR(A877="X",A919="X",A962="X",A1005="X",A1021="X",J876="non applic."),"X","")</f>
        <v/>
      </c>
      <c r="B876" s="212">
        <v>6000</v>
      </c>
      <c r="C876" s="213" t="s">
        <v>1771</v>
      </c>
      <c r="D876" s="148"/>
      <c r="E876" s="207"/>
      <c r="F876" s="8" t="s">
        <v>2072</v>
      </c>
      <c r="G876" s="8" t="s">
        <v>2072</v>
      </c>
      <c r="H876" s="8" t="s">
        <v>2072</v>
      </c>
      <c r="I876" s="8" t="s">
        <v>2072</v>
      </c>
      <c r="J876" s="551" t="str">
        <f>IF(OR($E$876="non applic.")=TRUE,"entfällt","")</f>
        <v/>
      </c>
    </row>
    <row r="877" spans="1:10" ht="15.75" thickBot="1" x14ac:dyDescent="0.3">
      <c r="A877" s="154" t="str">
        <f>IF(OR(A878="X",A900="X",A907="X",J877="non applic."),"X","")</f>
        <v/>
      </c>
      <c r="B877" s="202">
        <v>6100</v>
      </c>
      <c r="C877" s="143" t="s">
        <v>1772</v>
      </c>
      <c r="D877" s="147"/>
      <c r="E877" s="208"/>
      <c r="F877" s="8" t="s">
        <v>2072</v>
      </c>
      <c r="G877" s="8" t="s">
        <v>2072</v>
      </c>
      <c r="H877" s="8" t="s">
        <v>2072</v>
      </c>
      <c r="I877" s="8" t="s">
        <v>2072</v>
      </c>
      <c r="J877" s="551" t="str">
        <f>IF(OR($E$876="non applic.",$E$877="non applic.")=TRUE,"entfällt","")</f>
        <v/>
      </c>
    </row>
    <row r="878" spans="1:10" ht="15.75" thickBot="1" x14ac:dyDescent="0.3">
      <c r="A878" s="73" t="str">
        <f>IF(OR(COUNTIF(A879:A899,"X")&gt;0,J878="non applic."),"X","")</f>
        <v/>
      </c>
      <c r="B878" s="203">
        <v>6101</v>
      </c>
      <c r="C878" s="144" t="s">
        <v>1772</v>
      </c>
      <c r="D878" s="145"/>
      <c r="E878" s="205"/>
      <c r="F878" s="8" t="s">
        <v>2072</v>
      </c>
      <c r="G878" s="8" t="s">
        <v>2072</v>
      </c>
      <c r="H878" s="8" t="s">
        <v>2072</v>
      </c>
      <c r="I878" s="8" t="s">
        <v>2072</v>
      </c>
      <c r="J878" s="551" t="str">
        <f t="shared" ref="J878:J899" si="63">IF(OR($E$876="non applic.",$E$877="non applic.",$E$878="non applic.")=TRUE,"entfällt","")</f>
        <v/>
      </c>
    </row>
    <row r="879" spans="1:10" ht="45" x14ac:dyDescent="0.25">
      <c r="A879" s="65" t="str">
        <f>IF(E879="con difetti","X",
IF(E879="non applic.","na",
IF(E879="prog. ITR","I",
IF(E879="nota","no",
IF(OR(E879="senza difetti",E879="verificare"),"","")))))</f>
        <v/>
      </c>
      <c r="B879" s="186">
        <v>6101.01</v>
      </c>
      <c r="C879" s="66" t="s">
        <v>1773</v>
      </c>
      <c r="D879" s="21" t="s">
        <v>0</v>
      </c>
      <c r="E879" s="71" t="s">
        <v>2072</v>
      </c>
      <c r="F879" s="8" t="s">
        <v>2072</v>
      </c>
      <c r="G879" s="8" t="s">
        <v>2072</v>
      </c>
      <c r="H879" s="8" t="s">
        <v>2072</v>
      </c>
      <c r="I879" s="8" t="s">
        <v>2072</v>
      </c>
      <c r="J879" s="551" t="str">
        <f t="shared" si="63"/>
        <v/>
      </c>
    </row>
    <row r="880" spans="1:10" ht="15" customHeight="1" x14ac:dyDescent="0.25">
      <c r="A880" s="218" t="str">
        <f>IF(E880="visualizzare","X","")</f>
        <v/>
      </c>
      <c r="B880" s="219"/>
      <c r="C880" s="220" t="s">
        <v>1202</v>
      </c>
      <c r="D880" s="223"/>
      <c r="E880" s="236"/>
      <c r="F880" s="8" t="s">
        <v>2072</v>
      </c>
      <c r="G880" s="8" t="s">
        <v>2072</v>
      </c>
      <c r="H880" s="8" t="s">
        <v>2072</v>
      </c>
      <c r="I880" s="8" t="s">
        <v>2072</v>
      </c>
      <c r="J880" s="551" t="str">
        <f t="shared" si="63"/>
        <v/>
      </c>
    </row>
    <row r="881" spans="1:10" ht="29.45" customHeight="1" x14ac:dyDescent="0.25">
      <c r="A881" s="218" t="str">
        <f>IF(E881="visualizzare","X","")</f>
        <v/>
      </c>
      <c r="B881" s="219"/>
      <c r="C881" s="220"/>
      <c r="D881" s="223"/>
      <c r="E881" s="236"/>
      <c r="F881" s="8" t="s">
        <v>2072</v>
      </c>
      <c r="G881" s="8" t="s">
        <v>2072</v>
      </c>
      <c r="H881" s="8" t="s">
        <v>2072</v>
      </c>
      <c r="I881" s="8" t="s">
        <v>2072</v>
      </c>
      <c r="J881" s="551" t="str">
        <f t="shared" si="63"/>
        <v/>
      </c>
    </row>
    <row r="882" spans="1:10" ht="29.45" customHeight="1" x14ac:dyDescent="0.25">
      <c r="A882" s="76" t="str">
        <f>IF(E882="con difetti","X",
IF(E882="non applic.","na",
IF(E882="prog. ITR","I",
IF(E882="nota","no",
IF(OR(E882="senza difetti",E882="verificare"),"","")))))</f>
        <v/>
      </c>
      <c r="B882" s="195">
        <v>6101.02</v>
      </c>
      <c r="C882" s="75" t="s">
        <v>2486</v>
      </c>
      <c r="D882" s="74" t="s">
        <v>1</v>
      </c>
      <c r="E882" s="79" t="s">
        <v>2072</v>
      </c>
      <c r="F882" s="8" t="s">
        <v>2072</v>
      </c>
      <c r="G882" s="8" t="s">
        <v>2072</v>
      </c>
      <c r="H882" s="8" t="s">
        <v>2072</v>
      </c>
      <c r="I882" s="8" t="s">
        <v>2072</v>
      </c>
      <c r="J882" s="551" t="str">
        <f t="shared" si="63"/>
        <v/>
      </c>
    </row>
    <row r="883" spans="1:10" ht="44.1" customHeight="1" x14ac:dyDescent="0.25">
      <c r="A883" s="218" t="str">
        <f>IF(E883="visualizzare","X","")</f>
        <v/>
      </c>
      <c r="B883" s="219"/>
      <c r="C883" s="220" t="s">
        <v>1774</v>
      </c>
      <c r="D883" s="223"/>
      <c r="E883" s="236"/>
      <c r="F883" s="8" t="s">
        <v>2072</v>
      </c>
      <c r="G883" s="8" t="s">
        <v>2072</v>
      </c>
      <c r="H883" s="8" t="s">
        <v>2072</v>
      </c>
      <c r="I883" s="8" t="s">
        <v>2072</v>
      </c>
      <c r="J883" s="551" t="str">
        <f t="shared" si="63"/>
        <v/>
      </c>
    </row>
    <row r="884" spans="1:10" ht="30" x14ac:dyDescent="0.25">
      <c r="A884" s="65" t="str">
        <f>IF(E884="con difetti","X",
IF(E884="non applic.","na",
IF(E884="prog. ITR","I",
IF(E884="nota","no",
IF(OR(E884="senza difetti",E884="verificare"),"","")))))</f>
        <v/>
      </c>
      <c r="B884" s="187">
        <v>6101.03</v>
      </c>
      <c r="C884" s="58" t="s">
        <v>1775</v>
      </c>
      <c r="D884" s="13" t="s">
        <v>0</v>
      </c>
      <c r="E884" s="71" t="s">
        <v>2072</v>
      </c>
      <c r="F884" s="8" t="s">
        <v>2072</v>
      </c>
      <c r="G884" s="8" t="s">
        <v>2072</v>
      </c>
      <c r="H884" s="8" t="s">
        <v>2072</v>
      </c>
      <c r="I884" s="8" t="s">
        <v>2072</v>
      </c>
      <c r="J884" s="551" t="str">
        <f t="shared" si="63"/>
        <v/>
      </c>
    </row>
    <row r="885" spans="1:10" ht="29.45" customHeight="1" x14ac:dyDescent="0.25">
      <c r="A885" s="218" t="str">
        <f>IF(E885="visualizzare","X","")</f>
        <v/>
      </c>
      <c r="B885" s="219"/>
      <c r="C885" s="220" t="s">
        <v>1776</v>
      </c>
      <c r="D885" s="223"/>
      <c r="E885" s="236"/>
      <c r="F885" s="8" t="s">
        <v>2072</v>
      </c>
      <c r="G885" s="8" t="s">
        <v>2072</v>
      </c>
      <c r="H885" s="8" t="s">
        <v>2072</v>
      </c>
      <c r="I885" s="8" t="s">
        <v>2072</v>
      </c>
      <c r="J885" s="551" t="str">
        <f t="shared" si="63"/>
        <v/>
      </c>
    </row>
    <row r="886" spans="1:10" ht="15" customHeight="1" x14ac:dyDescent="0.25">
      <c r="A886" s="65" t="str">
        <f>IF(E886="con difetti","X",
IF(E886="non applic.","na",
IF(E886="prog. ITR","I",
IF(E886="nota","no",
IF(OR(E886="senza difetti",E886="verificare"),"","")))))</f>
        <v/>
      </c>
      <c r="B886" s="187">
        <v>6101.04</v>
      </c>
      <c r="C886" s="58" t="s">
        <v>1777</v>
      </c>
      <c r="D886" s="13" t="s">
        <v>0</v>
      </c>
      <c r="E886" s="71" t="s">
        <v>2072</v>
      </c>
      <c r="F886" s="8" t="s">
        <v>2072</v>
      </c>
      <c r="G886" s="8" t="s">
        <v>2072</v>
      </c>
      <c r="H886" s="8" t="s">
        <v>2072</v>
      </c>
      <c r="I886" s="8" t="s">
        <v>2072</v>
      </c>
      <c r="J886" s="551" t="str">
        <f t="shared" si="63"/>
        <v/>
      </c>
    </row>
    <row r="887" spans="1:10" ht="29.45" customHeight="1" x14ac:dyDescent="0.25">
      <c r="A887" s="218" t="str">
        <f>IF(E887="visualizzare","X","")</f>
        <v/>
      </c>
      <c r="B887" s="219"/>
      <c r="C887" s="220" t="s">
        <v>1778</v>
      </c>
      <c r="D887" s="223"/>
      <c r="E887" s="236"/>
      <c r="F887" s="8" t="s">
        <v>2072</v>
      </c>
      <c r="G887" s="8" t="s">
        <v>2072</v>
      </c>
      <c r="H887" s="8" t="s">
        <v>2072</v>
      </c>
      <c r="I887" s="8" t="s">
        <v>2072</v>
      </c>
      <c r="J887" s="551" t="str">
        <f t="shared" si="63"/>
        <v/>
      </c>
    </row>
    <row r="888" spans="1:10" ht="29.45" customHeight="1" x14ac:dyDescent="0.25">
      <c r="A888" s="65" t="str">
        <f>IF(E888="con difetti","X",
IF(E888="non applic.","na",
IF(E888="prog. ITR","I",
IF(E888="nota","no",
IF(OR(E888="senza difetti",E888="verificare"),"","")))))</f>
        <v/>
      </c>
      <c r="B888" s="187">
        <v>6101.05</v>
      </c>
      <c r="C888" s="58" t="s">
        <v>1779</v>
      </c>
      <c r="D888" s="13" t="s">
        <v>0</v>
      </c>
      <c r="E888" s="71" t="s">
        <v>2072</v>
      </c>
      <c r="F888" s="8" t="s">
        <v>2072</v>
      </c>
      <c r="G888" s="1"/>
      <c r="H888" s="8" t="s">
        <v>2072</v>
      </c>
      <c r="I888" s="8" t="s">
        <v>2072</v>
      </c>
      <c r="J888" s="551" t="str">
        <f t="shared" si="63"/>
        <v/>
      </c>
    </row>
    <row r="889" spans="1:10" ht="29.45" customHeight="1" x14ac:dyDescent="0.25">
      <c r="A889" s="218" t="str">
        <f>IF(E889="visualizzare","X","")</f>
        <v/>
      </c>
      <c r="B889" s="219"/>
      <c r="C889" s="220" t="s">
        <v>1780</v>
      </c>
      <c r="D889" s="223"/>
      <c r="E889" s="236"/>
      <c r="F889" s="8" t="s">
        <v>2072</v>
      </c>
      <c r="G889" s="1"/>
      <c r="H889" s="8" t="s">
        <v>2072</v>
      </c>
      <c r="I889" s="8" t="s">
        <v>2072</v>
      </c>
      <c r="J889" s="551" t="str">
        <f t="shared" si="63"/>
        <v/>
      </c>
    </row>
    <row r="890" spans="1:10" ht="15" customHeight="1" x14ac:dyDescent="0.25">
      <c r="A890" s="65" t="str">
        <f>IF(E890="con difetti","X",
IF(E890="non applic.","na",
IF(E890="prog. ITR","I",
IF(E890="nota","no",
IF(OR(E890="senza difetti",E890="verificare"),"","")))))</f>
        <v/>
      </c>
      <c r="B890" s="187">
        <v>6101.06</v>
      </c>
      <c r="C890" s="58" t="s">
        <v>1781</v>
      </c>
      <c r="D890" s="13" t="s">
        <v>0</v>
      </c>
      <c r="E890" s="71" t="s">
        <v>2072</v>
      </c>
      <c r="F890" s="8" t="s">
        <v>2072</v>
      </c>
      <c r="G890" s="8" t="s">
        <v>2072</v>
      </c>
      <c r="H890" s="8" t="s">
        <v>2072</v>
      </c>
      <c r="I890" s="8" t="s">
        <v>2072</v>
      </c>
      <c r="J890" s="551" t="str">
        <f t="shared" si="63"/>
        <v/>
      </c>
    </row>
    <row r="891" spans="1:10" ht="15" customHeight="1" x14ac:dyDescent="0.25">
      <c r="A891" s="218" t="str">
        <f>IF(E891="visualizzare","X","")</f>
        <v/>
      </c>
      <c r="B891" s="219"/>
      <c r="C891" s="220" t="s">
        <v>1782</v>
      </c>
      <c r="D891" s="223"/>
      <c r="E891" s="236"/>
      <c r="F891" s="8" t="s">
        <v>2072</v>
      </c>
      <c r="G891" s="8" t="s">
        <v>2072</v>
      </c>
      <c r="H891" s="8" t="s">
        <v>2072</v>
      </c>
      <c r="I891" s="8" t="s">
        <v>2072</v>
      </c>
      <c r="J891" s="551" t="str">
        <f t="shared" si="63"/>
        <v/>
      </c>
    </row>
    <row r="892" spans="1:10" ht="29.45" customHeight="1" x14ac:dyDescent="0.25">
      <c r="A892" s="65" t="str">
        <f>IF(E892="con difetti","X",
IF(E892="non applic.","na",
IF(E892="prog. ITR","I",
IF(E892="nota","no",
IF(OR(E892="senza difetti",E892="verificare"),"","")))))</f>
        <v/>
      </c>
      <c r="B892" s="187">
        <v>6101.07</v>
      </c>
      <c r="C892" s="58" t="s">
        <v>1783</v>
      </c>
      <c r="D892" s="13" t="s">
        <v>0</v>
      </c>
      <c r="E892" s="71" t="s">
        <v>2072</v>
      </c>
      <c r="F892" s="8" t="s">
        <v>2072</v>
      </c>
      <c r="G892" s="8" t="s">
        <v>2072</v>
      </c>
      <c r="H892" s="8" t="s">
        <v>2072</v>
      </c>
      <c r="I892" s="8" t="s">
        <v>2072</v>
      </c>
      <c r="J892" s="551" t="str">
        <f t="shared" si="63"/>
        <v/>
      </c>
    </row>
    <row r="893" spans="1:10" ht="15" customHeight="1" x14ac:dyDescent="0.25">
      <c r="A893" s="218" t="str">
        <f>IF(E893="visualizzare","X","")</f>
        <v/>
      </c>
      <c r="B893" s="219"/>
      <c r="C893" s="220" t="s">
        <v>1784</v>
      </c>
      <c r="D893" s="223"/>
      <c r="E893" s="236"/>
      <c r="F893" s="8" t="s">
        <v>2072</v>
      </c>
      <c r="G893" s="8" t="s">
        <v>2072</v>
      </c>
      <c r="H893" s="8" t="s">
        <v>2072</v>
      </c>
      <c r="I893" s="8" t="s">
        <v>2072</v>
      </c>
      <c r="J893" s="551" t="str">
        <f t="shared" si="63"/>
        <v/>
      </c>
    </row>
    <row r="894" spans="1:10" ht="29.45" customHeight="1" x14ac:dyDescent="0.25">
      <c r="A894" s="67" t="str">
        <f>IF(E894="con difetti","X",
IF(E894="non applic.","na",
IF(E894="prog. ITR","I",
IF(E894="nota","no",
IF(OR(E894="senza difetti",E894="verificare"),"","")))))</f>
        <v/>
      </c>
      <c r="B894" s="61">
        <v>6101.08</v>
      </c>
      <c r="C894" s="12" t="s">
        <v>1785</v>
      </c>
      <c r="D894" s="14" t="s">
        <v>2073</v>
      </c>
      <c r="E894" s="72" t="s">
        <v>2072</v>
      </c>
      <c r="F894" s="8" t="s">
        <v>2072</v>
      </c>
      <c r="G894" s="8" t="s">
        <v>2072</v>
      </c>
      <c r="H894" s="8" t="s">
        <v>2072</v>
      </c>
      <c r="I894" s="8" t="s">
        <v>2072</v>
      </c>
      <c r="J894" s="551" t="str">
        <f t="shared" si="63"/>
        <v/>
      </c>
    </row>
    <row r="895" spans="1:10" ht="29.45" customHeight="1" x14ac:dyDescent="0.25">
      <c r="A895" s="218" t="str">
        <f>IF(E895="visualizzare","X","")</f>
        <v/>
      </c>
      <c r="B895" s="219"/>
      <c r="C895" s="220" t="s">
        <v>1786</v>
      </c>
      <c r="D895" s="223"/>
      <c r="E895" s="236"/>
      <c r="F895" s="8" t="s">
        <v>2072</v>
      </c>
      <c r="G895" s="8" t="s">
        <v>2072</v>
      </c>
      <c r="H895" s="8" t="s">
        <v>2072</v>
      </c>
      <c r="I895" s="8" t="s">
        <v>2072</v>
      </c>
      <c r="J895" s="551" t="str">
        <f t="shared" si="63"/>
        <v/>
      </c>
    </row>
    <row r="896" spans="1:10" ht="44.1" customHeight="1" x14ac:dyDescent="0.25">
      <c r="A896" s="218" t="str">
        <f>IF(E896="visualizzare","X","")</f>
        <v/>
      </c>
      <c r="B896" s="219"/>
      <c r="C896" s="220" t="s">
        <v>1787</v>
      </c>
      <c r="D896" s="223"/>
      <c r="E896" s="236"/>
      <c r="F896" s="8" t="s">
        <v>2072</v>
      </c>
      <c r="G896" s="8" t="s">
        <v>2072</v>
      </c>
      <c r="H896" s="8" t="s">
        <v>2072</v>
      </c>
      <c r="I896" s="8" t="s">
        <v>2072</v>
      </c>
      <c r="J896" s="551" t="str">
        <f t="shared" si="63"/>
        <v/>
      </c>
    </row>
    <row r="897" spans="1:10" ht="29.45" customHeight="1" x14ac:dyDescent="0.25">
      <c r="A897" s="218" t="str">
        <f>IF(E897="visualizzare","X","")</f>
        <v/>
      </c>
      <c r="B897" s="219"/>
      <c r="C897" s="220" t="s">
        <v>1202</v>
      </c>
      <c r="D897" s="223"/>
      <c r="E897" s="236"/>
      <c r="F897" s="8" t="s">
        <v>2072</v>
      </c>
      <c r="G897" s="8" t="s">
        <v>2072</v>
      </c>
      <c r="H897" s="8" t="s">
        <v>2072</v>
      </c>
      <c r="I897" s="8" t="s">
        <v>2072</v>
      </c>
      <c r="J897" s="551" t="str">
        <f t="shared" si="63"/>
        <v/>
      </c>
    </row>
    <row r="898" spans="1:10" ht="29.45" customHeight="1" x14ac:dyDescent="0.25">
      <c r="A898" s="76" t="str">
        <f>IF(E898="con difetti","X",
IF(E898="non applic.","na",
IF(E898="prog. ITR","I",
IF(E898="nota","no",
IF(OR(E898="senza difetti",E898="verificare"),"","")))))</f>
        <v/>
      </c>
      <c r="B898" s="195">
        <v>6101.09</v>
      </c>
      <c r="C898" s="75" t="s">
        <v>1788</v>
      </c>
      <c r="D898" s="74" t="s">
        <v>1</v>
      </c>
      <c r="E898" s="79" t="s">
        <v>2072</v>
      </c>
      <c r="F898" s="8" t="s">
        <v>2072</v>
      </c>
      <c r="G898" s="8" t="s">
        <v>2072</v>
      </c>
      <c r="H898" s="8" t="s">
        <v>2072</v>
      </c>
      <c r="I898" s="8" t="s">
        <v>2072</v>
      </c>
      <c r="J898" s="551" t="str">
        <f t="shared" si="63"/>
        <v/>
      </c>
    </row>
    <row r="899" spans="1:10" ht="60.75" thickBot="1" x14ac:dyDescent="0.3">
      <c r="A899" s="233" t="str">
        <f>IF(E899="visualizzare","X","")</f>
        <v/>
      </c>
      <c r="B899" s="222"/>
      <c r="C899" s="224" t="s">
        <v>1789</v>
      </c>
      <c r="D899" s="225"/>
      <c r="E899" s="236"/>
      <c r="F899" s="8" t="s">
        <v>2072</v>
      </c>
      <c r="G899" s="8" t="s">
        <v>2072</v>
      </c>
      <c r="H899" s="8" t="s">
        <v>2072</v>
      </c>
      <c r="I899" s="8" t="s">
        <v>2072</v>
      </c>
      <c r="J899" s="551" t="str">
        <f t="shared" si="63"/>
        <v/>
      </c>
    </row>
    <row r="900" spans="1:10" ht="15.75" hidden="1" thickBot="1" x14ac:dyDescent="0.3">
      <c r="A900" s="73" t="str">
        <f>IF(OR(COUNTIF(A901:A906,"X")&gt;0,J900="non applic."),"X","")</f>
        <v/>
      </c>
      <c r="B900" s="203">
        <v>6102</v>
      </c>
      <c r="C900" s="144" t="s">
        <v>1790</v>
      </c>
      <c r="D900" s="145"/>
      <c r="E900" s="205"/>
      <c r="F900" s="8" t="s">
        <v>2072</v>
      </c>
      <c r="G900" s="8" t="s">
        <v>2072</v>
      </c>
      <c r="H900" s="1"/>
      <c r="I900" s="1"/>
      <c r="J900" s="551" t="str">
        <f t="shared" ref="J900:J906" si="64">IF(OR($E$876="non applic.",$E$877="non applic.",$E$900="non applic.")=TRUE,"entfällt","")</f>
        <v/>
      </c>
    </row>
    <row r="901" spans="1:10" ht="29.45" hidden="1" customHeight="1" x14ac:dyDescent="0.25">
      <c r="A901" s="65" t="str">
        <f>IF(E901="con difetti","X",
IF(E901="non applic.","na",
IF(E901="prog. ITR","I",
IF(E901="nota","no",
IF(OR(E901="senza difetti",E901="verificare"),"","")))))</f>
        <v/>
      </c>
      <c r="B901" s="186">
        <v>6102.01</v>
      </c>
      <c r="C901" s="66" t="s">
        <v>1791</v>
      </c>
      <c r="D901" s="21" t="s">
        <v>0</v>
      </c>
      <c r="E901" s="71" t="s">
        <v>2072</v>
      </c>
      <c r="F901" s="8" t="s">
        <v>2072</v>
      </c>
      <c r="G901" s="8" t="s">
        <v>2072</v>
      </c>
      <c r="H901" s="1"/>
      <c r="I901" s="1"/>
      <c r="J901" s="551" t="str">
        <f t="shared" si="64"/>
        <v/>
      </c>
    </row>
    <row r="902" spans="1:10" ht="72.95" hidden="1" customHeight="1" x14ac:dyDescent="0.25">
      <c r="A902" s="218" t="str">
        <f>IF(E902="visualizzare","X","")</f>
        <v/>
      </c>
      <c r="B902" s="219"/>
      <c r="C902" s="220" t="s">
        <v>1792</v>
      </c>
      <c r="D902" s="223"/>
      <c r="E902" s="236"/>
      <c r="F902" s="8" t="s">
        <v>2072</v>
      </c>
      <c r="G902" s="8" t="s">
        <v>2072</v>
      </c>
      <c r="H902" s="1"/>
      <c r="I902" s="1"/>
      <c r="J902" s="551" t="str">
        <f t="shared" si="64"/>
        <v/>
      </c>
    </row>
    <row r="903" spans="1:10" ht="15" hidden="1" customHeight="1" x14ac:dyDescent="0.25">
      <c r="A903" s="65" t="str">
        <f>IF(E903="con difetti","X",
IF(E903="non applic.","na",
IF(E903="prog. ITR","I",
IF(E903="nota","no",
IF(OR(E903="senza difetti",E903="verificare"),"","")))))</f>
        <v/>
      </c>
      <c r="B903" s="187">
        <v>6102.02</v>
      </c>
      <c r="C903" s="58" t="s">
        <v>1793</v>
      </c>
      <c r="D903" s="13" t="s">
        <v>0</v>
      </c>
      <c r="E903" s="71" t="s">
        <v>2072</v>
      </c>
      <c r="F903" s="8" t="s">
        <v>2072</v>
      </c>
      <c r="G903" s="8" t="s">
        <v>2072</v>
      </c>
      <c r="H903" s="1"/>
      <c r="I903" s="1"/>
      <c r="J903" s="551" t="str">
        <f t="shared" si="64"/>
        <v/>
      </c>
    </row>
    <row r="904" spans="1:10" ht="44.1" hidden="1" customHeight="1" x14ac:dyDescent="0.25">
      <c r="A904" s="218" t="str">
        <f>IF(E904="visualizzare","X","")</f>
        <v/>
      </c>
      <c r="B904" s="219"/>
      <c r="C904" s="220" t="s">
        <v>1794</v>
      </c>
      <c r="D904" s="223"/>
      <c r="E904" s="236"/>
      <c r="F904" s="8" t="s">
        <v>2072</v>
      </c>
      <c r="G904" s="8" t="s">
        <v>2072</v>
      </c>
      <c r="H904" s="1"/>
      <c r="I904" s="1"/>
      <c r="J904" s="551" t="str">
        <f t="shared" si="64"/>
        <v/>
      </c>
    </row>
    <row r="905" spans="1:10" ht="29.45" hidden="1" customHeight="1" x14ac:dyDescent="0.25">
      <c r="A905" s="65" t="str">
        <f>IF(E905="con difetti","X",
IF(E905="non applic.","na",
IF(E905="prog. ITR","I",
IF(E905="nota","no",
IF(OR(E905="senza difetti",E905="verificare"),"","")))))</f>
        <v/>
      </c>
      <c r="B905" s="187">
        <v>6102.03</v>
      </c>
      <c r="C905" s="58" t="s">
        <v>1795</v>
      </c>
      <c r="D905" s="13" t="s">
        <v>0</v>
      </c>
      <c r="E905" s="71" t="s">
        <v>2072</v>
      </c>
      <c r="F905" s="8" t="s">
        <v>2072</v>
      </c>
      <c r="G905" s="8" t="s">
        <v>2072</v>
      </c>
      <c r="H905" s="1"/>
      <c r="I905" s="1"/>
      <c r="J905" s="551" t="str">
        <f t="shared" si="64"/>
        <v/>
      </c>
    </row>
    <row r="906" spans="1:10" ht="60.75" hidden="1" thickBot="1" x14ac:dyDescent="0.3">
      <c r="A906" s="233" t="str">
        <f>IF(E906="visualizzare","X","")</f>
        <v/>
      </c>
      <c r="B906" s="222"/>
      <c r="C906" s="224" t="s">
        <v>1796</v>
      </c>
      <c r="D906" s="225"/>
      <c r="E906" s="236"/>
      <c r="F906" s="8" t="s">
        <v>2072</v>
      </c>
      <c r="G906" s="8" t="s">
        <v>2072</v>
      </c>
      <c r="H906" s="1"/>
      <c r="I906" s="1"/>
      <c r="J906" s="551" t="str">
        <f t="shared" si="64"/>
        <v/>
      </c>
    </row>
    <row r="907" spans="1:10" ht="15.75" thickBot="1" x14ac:dyDescent="0.3">
      <c r="A907" s="73" t="str">
        <f>IF(OR(COUNTIF(A908:A918,"X")&gt;0,J907="non applic."),"X","")</f>
        <v/>
      </c>
      <c r="B907" s="203">
        <v>6103</v>
      </c>
      <c r="C907" s="144" t="s">
        <v>1797</v>
      </c>
      <c r="D907" s="145"/>
      <c r="E907" s="205"/>
      <c r="F907" s="8" t="s">
        <v>2072</v>
      </c>
      <c r="G907" s="8" t="s">
        <v>2072</v>
      </c>
      <c r="H907" s="8" t="s">
        <v>2072</v>
      </c>
      <c r="I907" s="8" t="s">
        <v>2072</v>
      </c>
      <c r="J907" s="551" t="str">
        <f t="shared" ref="J907:J918" si="65">IF(OR($E$876="non applic.",$E$877="non applic.",$E$907="non applic.")=TRUE,"entfällt","")</f>
        <v/>
      </c>
    </row>
    <row r="908" spans="1:10" ht="15" customHeight="1" x14ac:dyDescent="0.25">
      <c r="A908" s="67" t="str">
        <f>IF(E908="con difetti","X",
IF(E908="non applic.","na",
IF(E908="prog. ITR","I",
IF(E908="nota","no",
IF(OR(E908="senza difetti",E908="verificare"),"","")))))</f>
        <v/>
      </c>
      <c r="B908" s="189">
        <v>6103.01</v>
      </c>
      <c r="C908" s="68" t="s">
        <v>1798</v>
      </c>
      <c r="D908" s="19" t="s">
        <v>2073</v>
      </c>
      <c r="E908" s="72" t="s">
        <v>2072</v>
      </c>
      <c r="F908" s="8" t="s">
        <v>2072</v>
      </c>
      <c r="G908" s="8" t="s">
        <v>2072</v>
      </c>
      <c r="H908" s="8" t="s">
        <v>2072</v>
      </c>
      <c r="I908" s="8" t="s">
        <v>2072</v>
      </c>
      <c r="J908" s="551" t="str">
        <f t="shared" si="65"/>
        <v/>
      </c>
    </row>
    <row r="909" spans="1:10" ht="29.45" customHeight="1" x14ac:dyDescent="0.25">
      <c r="A909" s="218" t="str">
        <f>IF(E909="visualizzare","X","")</f>
        <v/>
      </c>
      <c r="B909" s="219"/>
      <c r="C909" s="220" t="s">
        <v>1799</v>
      </c>
      <c r="D909" s="223"/>
      <c r="E909" s="236"/>
      <c r="F909" s="8" t="s">
        <v>2072</v>
      </c>
      <c r="G909" s="8" t="s">
        <v>2072</v>
      </c>
      <c r="H909" s="8" t="s">
        <v>2072</v>
      </c>
      <c r="I909" s="8" t="s">
        <v>2072</v>
      </c>
      <c r="J909" s="551" t="str">
        <f t="shared" si="65"/>
        <v/>
      </c>
    </row>
    <row r="910" spans="1:10" ht="29.45" customHeight="1" x14ac:dyDescent="0.25">
      <c r="A910" s="76" t="str">
        <f>IF(E910="con difetti","X",
IF(E910="non applic.","na",
IF(E910="prog. ITR","I",
IF(E910="nota","no",
IF(OR(E910="senza difetti",E910="verificare"),"","")))))</f>
        <v/>
      </c>
      <c r="B910" s="195">
        <v>6103.02</v>
      </c>
      <c r="C910" s="75" t="s">
        <v>1800</v>
      </c>
      <c r="D910" s="74" t="s">
        <v>1</v>
      </c>
      <c r="E910" s="79" t="s">
        <v>2072</v>
      </c>
      <c r="F910" s="8" t="s">
        <v>2072</v>
      </c>
      <c r="G910" s="8" t="s">
        <v>2072</v>
      </c>
      <c r="H910" s="8" t="s">
        <v>2072</v>
      </c>
      <c r="I910" s="8" t="s">
        <v>2072</v>
      </c>
      <c r="J910" s="551" t="str">
        <f t="shared" si="65"/>
        <v/>
      </c>
    </row>
    <row r="911" spans="1:10" ht="30.6" customHeight="1" x14ac:dyDescent="0.25">
      <c r="A911" s="218" t="str">
        <f>IF(E911="visualizzare","X","")</f>
        <v/>
      </c>
      <c r="B911" s="219"/>
      <c r="C911" s="220" t="s">
        <v>1801</v>
      </c>
      <c r="D911" s="223"/>
      <c r="E911" s="236"/>
      <c r="F911" s="8" t="s">
        <v>2072</v>
      </c>
      <c r="G911" s="8" t="s">
        <v>2072</v>
      </c>
      <c r="H911" s="8" t="s">
        <v>2072</v>
      </c>
      <c r="I911" s="8" t="s">
        <v>2072</v>
      </c>
      <c r="J911" s="551" t="str">
        <f t="shared" si="65"/>
        <v/>
      </c>
    </row>
    <row r="912" spans="1:10" ht="60" x14ac:dyDescent="0.25">
      <c r="A912" s="218" t="str">
        <f>IF(E912="visualizzare","X","")</f>
        <v/>
      </c>
      <c r="B912" s="219"/>
      <c r="C912" s="220" t="s">
        <v>1802</v>
      </c>
      <c r="D912" s="223"/>
      <c r="E912" s="236"/>
      <c r="F912" s="8" t="s">
        <v>2072</v>
      </c>
      <c r="G912" s="8" t="s">
        <v>2072</v>
      </c>
      <c r="H912" s="8" t="s">
        <v>2072</v>
      </c>
      <c r="I912" s="8" t="s">
        <v>2072</v>
      </c>
      <c r="J912" s="551" t="str">
        <f t="shared" si="65"/>
        <v/>
      </c>
    </row>
    <row r="913" spans="1:10" ht="15" customHeight="1" x14ac:dyDescent="0.25">
      <c r="A913" s="76" t="str">
        <f>IF(E913="con difetti","X",
IF(E913="non applic.","na",
IF(E913="prog. ITR","I",
IF(E913="nota","no",
IF(OR(E913="senza difetti",E913="verificare"),"","")))))</f>
        <v/>
      </c>
      <c r="B913" s="195">
        <v>6103.03</v>
      </c>
      <c r="C913" s="75" t="s">
        <v>1803</v>
      </c>
      <c r="D913" s="74" t="s">
        <v>1</v>
      </c>
      <c r="E913" s="79" t="s">
        <v>2072</v>
      </c>
      <c r="F913" s="8" t="s">
        <v>2072</v>
      </c>
      <c r="G913" s="8" t="s">
        <v>2072</v>
      </c>
      <c r="H913" s="8" t="s">
        <v>2072</v>
      </c>
      <c r="I913" s="8" t="s">
        <v>2072</v>
      </c>
      <c r="J913" s="551" t="str">
        <f t="shared" si="65"/>
        <v/>
      </c>
    </row>
    <row r="914" spans="1:10" ht="29.45" customHeight="1" x14ac:dyDescent="0.25">
      <c r="A914" s="218" t="str">
        <f>IF(E914="visualizzare","X","")</f>
        <v/>
      </c>
      <c r="B914" s="219"/>
      <c r="C914" s="220" t="s">
        <v>1804</v>
      </c>
      <c r="D914" s="223"/>
      <c r="E914" s="236"/>
      <c r="F914" s="8" t="s">
        <v>2072</v>
      </c>
      <c r="G914" s="8" t="s">
        <v>2072</v>
      </c>
      <c r="H914" s="8" t="s">
        <v>2072</v>
      </c>
      <c r="I914" s="8" t="s">
        <v>2072</v>
      </c>
      <c r="J914" s="551" t="str">
        <f t="shared" si="65"/>
        <v/>
      </c>
    </row>
    <row r="915" spans="1:10" ht="29.45" customHeight="1" x14ac:dyDescent="0.25">
      <c r="A915" s="218" t="str">
        <f>IF(E915="visualizzare","X","")</f>
        <v/>
      </c>
      <c r="B915" s="219"/>
      <c r="C915" s="220" t="s">
        <v>1805</v>
      </c>
      <c r="D915" s="223"/>
      <c r="E915" s="236"/>
      <c r="F915" s="8" t="s">
        <v>2072</v>
      </c>
      <c r="G915" s="8" t="s">
        <v>2072</v>
      </c>
      <c r="H915" s="8" t="s">
        <v>2072</v>
      </c>
      <c r="I915" s="8" t="s">
        <v>2072</v>
      </c>
      <c r="J915" s="551" t="str">
        <f t="shared" si="65"/>
        <v/>
      </c>
    </row>
    <row r="916" spans="1:10" ht="15" customHeight="1" x14ac:dyDescent="0.25">
      <c r="A916" s="76" t="str">
        <f>IF(E916="con difetti","X",
IF(E916="non applic.","na",
IF(E916="prog. ITR","I",
IF(E916="nota","no",
IF(OR(E916="senza difetti",E916="verificare"),"","")))))</f>
        <v/>
      </c>
      <c r="B916" s="195">
        <v>6103.04</v>
      </c>
      <c r="C916" s="75" t="s">
        <v>1806</v>
      </c>
      <c r="D916" s="74" t="s">
        <v>1</v>
      </c>
      <c r="E916" s="79" t="s">
        <v>2072</v>
      </c>
      <c r="F916" s="8" t="s">
        <v>2072</v>
      </c>
      <c r="G916" s="8" t="s">
        <v>2072</v>
      </c>
      <c r="H916" s="8" t="s">
        <v>2072</v>
      </c>
      <c r="I916" s="8" t="s">
        <v>2072</v>
      </c>
      <c r="J916" s="551" t="str">
        <f t="shared" si="65"/>
        <v/>
      </c>
    </row>
    <row r="917" spans="1:10" ht="15" customHeight="1" x14ac:dyDescent="0.25">
      <c r="A917" s="218" t="str">
        <f>IF(E917="visualizzare","X","")</f>
        <v/>
      </c>
      <c r="B917" s="219"/>
      <c r="C917" s="220" t="s">
        <v>1807</v>
      </c>
      <c r="D917" s="223"/>
      <c r="E917" s="236"/>
      <c r="F917" s="8" t="s">
        <v>2072</v>
      </c>
      <c r="G917" s="8" t="s">
        <v>2072</v>
      </c>
      <c r="H917" s="8" t="s">
        <v>2072</v>
      </c>
      <c r="I917" s="8" t="s">
        <v>2072</v>
      </c>
      <c r="J917" s="551" t="str">
        <f t="shared" si="65"/>
        <v/>
      </c>
    </row>
    <row r="918" spans="1:10" ht="29.45" customHeight="1" thickBot="1" x14ac:dyDescent="0.3">
      <c r="A918" s="218" t="str">
        <f>IF(E918="visualizzare","X","")</f>
        <v/>
      </c>
      <c r="B918" s="222"/>
      <c r="C918" s="224" t="s">
        <v>1808</v>
      </c>
      <c r="D918" s="225"/>
      <c r="E918" s="236"/>
      <c r="F918" s="8" t="s">
        <v>2072</v>
      </c>
      <c r="G918" s="8" t="s">
        <v>2072</v>
      </c>
      <c r="H918" s="8" t="s">
        <v>2072</v>
      </c>
      <c r="I918" s="8" t="s">
        <v>2072</v>
      </c>
      <c r="J918" s="551" t="str">
        <f t="shared" si="65"/>
        <v/>
      </c>
    </row>
    <row r="919" spans="1:10" ht="15.75" thickBot="1" x14ac:dyDescent="0.3">
      <c r="A919" s="154" t="str">
        <f>IF(OR(A920="X",A932="X",A941="X",A958="X",J919="non applic."),"X","")</f>
        <v/>
      </c>
      <c r="B919" s="202">
        <v>6200</v>
      </c>
      <c r="C919" s="143" t="s">
        <v>2479</v>
      </c>
      <c r="D919" s="147"/>
      <c r="E919" s="204"/>
      <c r="F919" s="8" t="s">
        <v>2072</v>
      </c>
      <c r="G919" s="8" t="s">
        <v>2072</v>
      </c>
      <c r="H919" s="8" t="s">
        <v>2072</v>
      </c>
      <c r="I919" s="8" t="s">
        <v>2072</v>
      </c>
      <c r="J919" s="551" t="str">
        <f>IF(OR($E$876="non applic.",$E$919="non applic.")=TRUE,"entfällt","")</f>
        <v/>
      </c>
    </row>
    <row r="920" spans="1:10" ht="15.75" thickBot="1" x14ac:dyDescent="0.3">
      <c r="A920" s="73" t="str">
        <f>IF(OR(COUNTIF(A921:A931,"X")&gt;0,J920="non applic."),"X","")</f>
        <v/>
      </c>
      <c r="B920" s="203">
        <v>6201</v>
      </c>
      <c r="C920" s="144" t="s">
        <v>1809</v>
      </c>
      <c r="D920" s="145"/>
      <c r="E920" s="205"/>
      <c r="F920" s="8" t="s">
        <v>2072</v>
      </c>
      <c r="G920" s="8" t="s">
        <v>2072</v>
      </c>
      <c r="H920" s="8" t="s">
        <v>2072</v>
      </c>
      <c r="I920" s="8" t="s">
        <v>2072</v>
      </c>
      <c r="J920" s="551" t="str">
        <f t="shared" ref="J920:J931" si="66">IF(OR($E$876="non applic.",$E$919="non applic.",$E$920="non applic.")=TRUE,"entfällt","")</f>
        <v/>
      </c>
    </row>
    <row r="921" spans="1:10" ht="29.45" customHeight="1" x14ac:dyDescent="0.25">
      <c r="A921" s="67" t="str">
        <f>IF(E921="con difetti","X",
IF(E921="non applic.","na",
IF(E921="prog. ITR","I",
IF(E921="nota","no",
IF(OR(E921="senza difetti",E921="verificare"),"","")))))</f>
        <v/>
      </c>
      <c r="B921" s="189">
        <v>6201.01</v>
      </c>
      <c r="C921" s="68" t="s">
        <v>1810</v>
      </c>
      <c r="D921" s="19" t="s">
        <v>2073</v>
      </c>
      <c r="E921" s="72" t="s">
        <v>2072</v>
      </c>
      <c r="F921" s="8" t="s">
        <v>2072</v>
      </c>
      <c r="G921" s="8" t="s">
        <v>2072</v>
      </c>
      <c r="H921" s="8" t="s">
        <v>2072</v>
      </c>
      <c r="I921" s="8" t="s">
        <v>2072</v>
      </c>
      <c r="J921" s="551" t="str">
        <f t="shared" si="66"/>
        <v/>
      </c>
    </row>
    <row r="922" spans="1:10" ht="29.45" customHeight="1" x14ac:dyDescent="0.25">
      <c r="A922" s="218" t="str">
        <f>IF(E922="visualizzare","X","")</f>
        <v/>
      </c>
      <c r="B922" s="219"/>
      <c r="C922" s="220" t="s">
        <v>1202</v>
      </c>
      <c r="D922" s="223"/>
      <c r="E922" s="236"/>
      <c r="F922" s="8" t="s">
        <v>2072</v>
      </c>
      <c r="G922" s="8" t="s">
        <v>2072</v>
      </c>
      <c r="H922" s="8" t="s">
        <v>2072</v>
      </c>
      <c r="I922" s="8" t="s">
        <v>2072</v>
      </c>
      <c r="J922" s="551" t="str">
        <f t="shared" si="66"/>
        <v/>
      </c>
    </row>
    <row r="923" spans="1:10" ht="15" customHeight="1" x14ac:dyDescent="0.25">
      <c r="A923" s="67" t="str">
        <f>IF(E923="con difetti","X",
IF(E923="non applic.","na",
IF(E923="prog. ITR","I",
IF(E923="nota","no",
IF(OR(E923="senza difetti",E923="verificare"),"","")))))</f>
        <v/>
      </c>
      <c r="B923" s="61">
        <v>6201.02</v>
      </c>
      <c r="C923" s="12" t="s">
        <v>1811</v>
      </c>
      <c r="D923" s="14" t="s">
        <v>2073</v>
      </c>
      <c r="E923" s="72" t="s">
        <v>2072</v>
      </c>
      <c r="F923" s="8" t="s">
        <v>2072</v>
      </c>
      <c r="G923" s="8" t="s">
        <v>2072</v>
      </c>
      <c r="H923" s="8" t="s">
        <v>2072</v>
      </c>
      <c r="I923" s="8" t="s">
        <v>2072</v>
      </c>
      <c r="J923" s="551" t="str">
        <f t="shared" si="66"/>
        <v/>
      </c>
    </row>
    <row r="924" spans="1:10" ht="15" customHeight="1" x14ac:dyDescent="0.25">
      <c r="A924" s="218" t="str">
        <f>IF(E924="visualizzare","X","")</f>
        <v/>
      </c>
      <c r="B924" s="219"/>
      <c r="C924" s="220" t="s">
        <v>1812</v>
      </c>
      <c r="D924" s="223"/>
      <c r="E924" s="236"/>
      <c r="F924" s="8" t="s">
        <v>2072</v>
      </c>
      <c r="G924" s="8" t="s">
        <v>2072</v>
      </c>
      <c r="H924" s="8" t="s">
        <v>2072</v>
      </c>
      <c r="I924" s="8" t="s">
        <v>2072</v>
      </c>
      <c r="J924" s="551" t="str">
        <f t="shared" si="66"/>
        <v/>
      </c>
    </row>
    <row r="925" spans="1:10" ht="29.45" customHeight="1" x14ac:dyDescent="0.25">
      <c r="A925" s="218" t="str">
        <f>IF(E925="visualizzare","X","")</f>
        <v/>
      </c>
      <c r="B925" s="219"/>
      <c r="C925" s="220" t="s">
        <v>1813</v>
      </c>
      <c r="D925" s="223"/>
      <c r="E925" s="236"/>
      <c r="F925" s="8" t="s">
        <v>2072</v>
      </c>
      <c r="G925" s="8" t="s">
        <v>2072</v>
      </c>
      <c r="H925" s="8" t="s">
        <v>2072</v>
      </c>
      <c r="I925" s="8" t="s">
        <v>2072</v>
      </c>
      <c r="J925" s="551" t="str">
        <f t="shared" si="66"/>
        <v/>
      </c>
    </row>
    <row r="926" spans="1:10" ht="29.45" customHeight="1" x14ac:dyDescent="0.25">
      <c r="A926" s="67" t="str">
        <f>IF(E926="con difetti","X",
IF(E926="non applic.","na",
IF(E926="prog. ITR","I",
IF(E926="nota","no",
IF(OR(E926="senza difetti",E926="verificare"),"","")))))</f>
        <v/>
      </c>
      <c r="B926" s="61">
        <v>6201.03</v>
      </c>
      <c r="C926" s="12" t="s">
        <v>1814</v>
      </c>
      <c r="D926" s="14" t="s">
        <v>2073</v>
      </c>
      <c r="E926" s="72" t="s">
        <v>2072</v>
      </c>
      <c r="F926" s="8" t="s">
        <v>2072</v>
      </c>
      <c r="G926" s="8" t="s">
        <v>2072</v>
      </c>
      <c r="H926" s="8" t="s">
        <v>2072</v>
      </c>
      <c r="I926" s="8" t="s">
        <v>2072</v>
      </c>
      <c r="J926" s="551" t="str">
        <f t="shared" si="66"/>
        <v/>
      </c>
    </row>
    <row r="927" spans="1:10" ht="72" customHeight="1" x14ac:dyDescent="0.25">
      <c r="A927" s="218" t="str">
        <f>IF(E927="visualizzare","X","")</f>
        <v/>
      </c>
      <c r="B927" s="219"/>
      <c r="C927" s="220" t="s">
        <v>1815</v>
      </c>
      <c r="D927" s="223"/>
      <c r="E927" s="236"/>
      <c r="F927" s="8" t="s">
        <v>2072</v>
      </c>
      <c r="G927" s="8" t="s">
        <v>2072</v>
      </c>
      <c r="H927" s="8" t="s">
        <v>2072</v>
      </c>
      <c r="I927" s="8" t="s">
        <v>2072</v>
      </c>
      <c r="J927" s="551" t="str">
        <f t="shared" si="66"/>
        <v/>
      </c>
    </row>
    <row r="928" spans="1:10" ht="29.45" customHeight="1" x14ac:dyDescent="0.25">
      <c r="A928" s="67" t="str">
        <f>IF(E928="con difetti","X",
IF(E928="non applic.","na",
IF(E928="prog. ITR","I",
IF(E928="nota","no",
IF(OR(E928="senza difetti",E928="verificare"),"","")))))</f>
        <v/>
      </c>
      <c r="B928" s="61">
        <v>6201.04</v>
      </c>
      <c r="C928" s="12" t="s">
        <v>1816</v>
      </c>
      <c r="D928" s="14" t="s">
        <v>2073</v>
      </c>
      <c r="E928" s="72" t="s">
        <v>2072</v>
      </c>
      <c r="F928" s="8" t="s">
        <v>2072</v>
      </c>
      <c r="G928" s="8" t="s">
        <v>2072</v>
      </c>
      <c r="H928" s="8" t="s">
        <v>2072</v>
      </c>
      <c r="I928" s="8" t="s">
        <v>2072</v>
      </c>
      <c r="J928" s="551" t="str">
        <f t="shared" si="66"/>
        <v/>
      </c>
    </row>
    <row r="929" spans="1:10" ht="60" x14ac:dyDescent="0.25">
      <c r="A929" s="218" t="str">
        <f>IF(E929="visualizzare","X","")</f>
        <v/>
      </c>
      <c r="B929" s="219"/>
      <c r="C929" s="220" t="s">
        <v>1817</v>
      </c>
      <c r="D929" s="223"/>
      <c r="E929" s="236"/>
      <c r="F929" s="8" t="s">
        <v>2072</v>
      </c>
      <c r="G929" s="8" t="s">
        <v>2072</v>
      </c>
      <c r="H929" s="8" t="s">
        <v>2072</v>
      </c>
      <c r="I929" s="8" t="s">
        <v>2072</v>
      </c>
      <c r="J929" s="551" t="str">
        <f t="shared" si="66"/>
        <v/>
      </c>
    </row>
    <row r="930" spans="1:10" ht="30.6" customHeight="1" x14ac:dyDescent="0.25">
      <c r="A930" s="67" t="str">
        <f>IF(E930="con difetti","X",
IF(E930="non applic.","na",
IF(E930="prog. ITR","I",
IF(E930="nota","no",
IF(OR(E930="senza difetti",E930="verificare"),"","")))))</f>
        <v/>
      </c>
      <c r="B930" s="61">
        <v>6201.05</v>
      </c>
      <c r="C930" s="12" t="s">
        <v>1818</v>
      </c>
      <c r="D930" s="14" t="s">
        <v>2073</v>
      </c>
      <c r="E930" s="72" t="s">
        <v>2072</v>
      </c>
      <c r="F930" s="8" t="s">
        <v>2072</v>
      </c>
      <c r="G930" s="8" t="s">
        <v>2072</v>
      </c>
      <c r="H930" s="8" t="s">
        <v>2072</v>
      </c>
      <c r="I930" s="8" t="s">
        <v>2072</v>
      </c>
      <c r="J930" s="551" t="str">
        <f t="shared" si="66"/>
        <v/>
      </c>
    </row>
    <row r="931" spans="1:10" ht="60.75" thickBot="1" x14ac:dyDescent="0.3">
      <c r="A931" s="233" t="str">
        <f>IF(E931="visualizzare","X","")</f>
        <v/>
      </c>
      <c r="B931" s="222"/>
      <c r="C931" s="224" t="s">
        <v>1819</v>
      </c>
      <c r="D931" s="225"/>
      <c r="E931" s="236"/>
      <c r="F931" s="8" t="s">
        <v>2072</v>
      </c>
      <c r="G931" s="8" t="s">
        <v>2072</v>
      </c>
      <c r="H931" s="8" t="s">
        <v>2072</v>
      </c>
      <c r="I931" s="8" t="s">
        <v>2072</v>
      </c>
      <c r="J931" s="551" t="str">
        <f t="shared" si="66"/>
        <v/>
      </c>
    </row>
    <row r="932" spans="1:10" ht="15.75" hidden="1" thickBot="1" x14ac:dyDescent="0.3">
      <c r="A932" s="73" t="str">
        <f>IF(OR(COUNTIF(A933:A940,"X")&gt;0,J932="non applic."),"X","")</f>
        <v/>
      </c>
      <c r="B932" s="203">
        <v>6202</v>
      </c>
      <c r="C932" s="144" t="s">
        <v>1820</v>
      </c>
      <c r="D932" s="145"/>
      <c r="E932" s="205"/>
      <c r="F932" s="8" t="s">
        <v>2072</v>
      </c>
      <c r="G932" s="8" t="s">
        <v>2072</v>
      </c>
      <c r="H932" s="8" t="s">
        <v>2072</v>
      </c>
      <c r="I932" s="1"/>
      <c r="J932" s="551" t="str">
        <f t="shared" ref="J932:J940" si="67">IF(OR($E$876="non applic.",$E$919="non applic.",$E$932="non applic.")=TRUE,"entfällt","")</f>
        <v/>
      </c>
    </row>
    <row r="933" spans="1:10" ht="29.45" hidden="1" customHeight="1" x14ac:dyDescent="0.25">
      <c r="A933" s="65" t="str">
        <f>IF(E933="con difetti","X",
IF(E933="non applic.","na",
IF(E933="prog. ITR","I",
IF(E933="nota","no",
IF(OR(E933="senza difetti",E933="verificare"),"","")))))</f>
        <v/>
      </c>
      <c r="B933" s="186">
        <v>6202.01</v>
      </c>
      <c r="C933" s="66" t="s">
        <v>1821</v>
      </c>
      <c r="D933" s="21" t="s">
        <v>0</v>
      </c>
      <c r="E933" s="71" t="s">
        <v>2072</v>
      </c>
      <c r="F933" s="8" t="s">
        <v>2072</v>
      </c>
      <c r="G933" s="8" t="s">
        <v>2072</v>
      </c>
      <c r="H933" s="8" t="s">
        <v>2072</v>
      </c>
      <c r="I933" s="1"/>
      <c r="J933" s="551" t="str">
        <f t="shared" si="67"/>
        <v/>
      </c>
    </row>
    <row r="934" spans="1:10" ht="30.75" hidden="1" thickBot="1" x14ac:dyDescent="0.3">
      <c r="A934" s="218" t="str">
        <f>IF(E934="visualizzare","X","")</f>
        <v/>
      </c>
      <c r="B934" s="219"/>
      <c r="C934" s="220" t="s">
        <v>1822</v>
      </c>
      <c r="D934" s="223"/>
      <c r="E934" s="236"/>
      <c r="F934" s="8" t="s">
        <v>2072</v>
      </c>
      <c r="G934" s="8" t="s">
        <v>2072</v>
      </c>
      <c r="H934" s="8" t="s">
        <v>2072</v>
      </c>
      <c r="I934" s="1"/>
      <c r="J934" s="551" t="str">
        <f t="shared" si="67"/>
        <v/>
      </c>
    </row>
    <row r="935" spans="1:10" ht="29.45" hidden="1" customHeight="1" x14ac:dyDescent="0.25">
      <c r="A935" s="65" t="str">
        <f>IF(E935="con difetti","X",
IF(E935="non applic.","na",
IF(E935="prog. ITR","I",
IF(E935="nota","no",
IF(OR(E935="senza difetti",E935="verificare"),"","")))))</f>
        <v/>
      </c>
      <c r="B935" s="187">
        <v>6202.02</v>
      </c>
      <c r="C935" s="58" t="s">
        <v>1823</v>
      </c>
      <c r="D935" s="13" t="s">
        <v>0</v>
      </c>
      <c r="E935" s="71" t="s">
        <v>2072</v>
      </c>
      <c r="F935" s="8" t="s">
        <v>2072</v>
      </c>
      <c r="G935" s="8" t="s">
        <v>2072</v>
      </c>
      <c r="H935" s="8" t="s">
        <v>2072</v>
      </c>
      <c r="I935" s="1"/>
      <c r="J935" s="551" t="str">
        <f t="shared" si="67"/>
        <v/>
      </c>
    </row>
    <row r="936" spans="1:10" ht="15" hidden="1" customHeight="1" x14ac:dyDescent="0.25">
      <c r="A936" s="218" t="str">
        <f>IF(E936="visualizzare","X","")</f>
        <v/>
      </c>
      <c r="B936" s="219"/>
      <c r="C936" s="247" t="s">
        <v>1824</v>
      </c>
      <c r="D936" s="223"/>
      <c r="E936" s="236"/>
      <c r="F936" s="8" t="s">
        <v>2072</v>
      </c>
      <c r="G936" s="8" t="s">
        <v>2072</v>
      </c>
      <c r="H936" s="8" t="s">
        <v>2072</v>
      </c>
      <c r="I936" s="1"/>
      <c r="J936" s="551" t="str">
        <f t="shared" si="67"/>
        <v/>
      </c>
    </row>
    <row r="937" spans="1:10" ht="15" hidden="1" customHeight="1" x14ac:dyDescent="0.25">
      <c r="A937" s="218" t="str">
        <f>IF(E937="visualizzare","X","")</f>
        <v/>
      </c>
      <c r="B937" s="219"/>
      <c r="C937" s="247" t="s">
        <v>1825</v>
      </c>
      <c r="D937" s="223"/>
      <c r="E937" s="236"/>
      <c r="F937" s="8" t="s">
        <v>2072</v>
      </c>
      <c r="G937" s="8" t="s">
        <v>2072</v>
      </c>
      <c r="H937" s="8" t="s">
        <v>2072</v>
      </c>
      <c r="I937" s="1"/>
      <c r="J937" s="551" t="str">
        <f t="shared" si="67"/>
        <v/>
      </c>
    </row>
    <row r="938" spans="1:10" ht="15" hidden="1" customHeight="1" x14ac:dyDescent="0.25">
      <c r="A938" s="218" t="str">
        <f>IF(E938="visualizzare","X","")</f>
        <v/>
      </c>
      <c r="B938" s="219"/>
      <c r="C938" s="247" t="s">
        <v>1826</v>
      </c>
      <c r="D938" s="223"/>
      <c r="E938" s="236"/>
      <c r="F938" s="8" t="s">
        <v>2072</v>
      </c>
      <c r="G938" s="8" t="s">
        <v>2072</v>
      </c>
      <c r="H938" s="8" t="s">
        <v>2072</v>
      </c>
      <c r="I938" s="1"/>
      <c r="J938" s="551" t="str">
        <f t="shared" si="67"/>
        <v/>
      </c>
    </row>
    <row r="939" spans="1:10" ht="15" hidden="1" customHeight="1" x14ac:dyDescent="0.25">
      <c r="A939" s="218" t="str">
        <f>IF(E939="visualizzare","X","")</f>
        <v/>
      </c>
      <c r="B939" s="219"/>
      <c r="C939" s="247" t="s">
        <v>1827</v>
      </c>
      <c r="D939" s="223"/>
      <c r="E939" s="236"/>
      <c r="F939" s="8" t="s">
        <v>2072</v>
      </c>
      <c r="G939" s="8" t="s">
        <v>2072</v>
      </c>
      <c r="H939" s="8" t="s">
        <v>2072</v>
      </c>
      <c r="I939" s="1"/>
      <c r="J939" s="551" t="str">
        <f t="shared" si="67"/>
        <v/>
      </c>
    </row>
    <row r="940" spans="1:10" ht="58.5" hidden="1" customHeight="1" thickBot="1" x14ac:dyDescent="0.3">
      <c r="A940" s="218" t="str">
        <f>IF(E940="visualizzare","X","")</f>
        <v/>
      </c>
      <c r="B940" s="222"/>
      <c r="C940" s="232" t="s">
        <v>1828</v>
      </c>
      <c r="D940" s="225"/>
      <c r="E940" s="236"/>
      <c r="F940" s="8" t="s">
        <v>2072</v>
      </c>
      <c r="G940" s="8" t="s">
        <v>2072</v>
      </c>
      <c r="H940" s="8" t="s">
        <v>2072</v>
      </c>
      <c r="I940" s="1"/>
      <c r="J940" s="551" t="str">
        <f t="shared" si="67"/>
        <v/>
      </c>
    </row>
    <row r="941" spans="1:10" ht="15.75" thickBot="1" x14ac:dyDescent="0.3">
      <c r="A941" s="73" t="str">
        <f>IF(OR(COUNTIF(A942:A957,"X")&gt;0,J941="non applic."),"X","")</f>
        <v/>
      </c>
      <c r="B941" s="203">
        <v>6203</v>
      </c>
      <c r="C941" s="144" t="s">
        <v>1829</v>
      </c>
      <c r="D941" s="145"/>
      <c r="E941" s="205"/>
      <c r="F941" s="8" t="s">
        <v>2072</v>
      </c>
      <c r="G941" s="8" t="s">
        <v>2072</v>
      </c>
      <c r="H941" s="8" t="s">
        <v>2072</v>
      </c>
      <c r="I941" s="8" t="s">
        <v>2072</v>
      </c>
      <c r="J941" s="551" t="str">
        <f t="shared" ref="J941:J957" si="68">IF(OR($E$876="non applic.",$E$919="non applic.",$E$941="non applic.")=TRUE,"entfällt","")</f>
        <v/>
      </c>
    </row>
    <row r="942" spans="1:10" ht="29.45" customHeight="1" x14ac:dyDescent="0.25">
      <c r="A942" s="65" t="str">
        <f>IF(E942="con difetti","X",
IF(E942="non applic.","na",
IF(E942="prog. ITR","I",
IF(E942="nota","no",
IF(OR(E942="senza difetti",E942="verificare"),"","")))))</f>
        <v/>
      </c>
      <c r="B942" s="186">
        <v>6203.01</v>
      </c>
      <c r="C942" s="66" t="s">
        <v>1830</v>
      </c>
      <c r="D942" s="21" t="s">
        <v>0</v>
      </c>
      <c r="E942" s="71" t="s">
        <v>2072</v>
      </c>
      <c r="F942" s="8" t="s">
        <v>2072</v>
      </c>
      <c r="G942" s="8" t="s">
        <v>2072</v>
      </c>
      <c r="H942" s="8" t="s">
        <v>2072</v>
      </c>
      <c r="I942" s="8" t="s">
        <v>2072</v>
      </c>
      <c r="J942" s="551" t="str">
        <f t="shared" si="68"/>
        <v/>
      </c>
    </row>
    <row r="943" spans="1:10" ht="44.1" customHeight="1" x14ac:dyDescent="0.25">
      <c r="A943" s="218" t="str">
        <f>IF(E943="visualizzare","X","")</f>
        <v/>
      </c>
      <c r="B943" s="219"/>
      <c r="C943" s="220" t="s">
        <v>1831</v>
      </c>
      <c r="D943" s="223"/>
      <c r="E943" s="236"/>
      <c r="F943" s="8" t="s">
        <v>2072</v>
      </c>
      <c r="G943" s="8" t="s">
        <v>2072</v>
      </c>
      <c r="H943" s="8" t="s">
        <v>2072</v>
      </c>
      <c r="I943" s="8" t="s">
        <v>2072</v>
      </c>
      <c r="J943" s="551" t="str">
        <f t="shared" si="68"/>
        <v/>
      </c>
    </row>
    <row r="944" spans="1:10" ht="15" customHeight="1" x14ac:dyDescent="0.25">
      <c r="A944" s="65" t="str">
        <f>IF(E944="con difetti","X",
IF(E944="non applic.","na",
IF(E944="prog. ITR","I",
IF(E944="nota","no",
IF(OR(E944="senza difetti",E944="verificare"),"","")))))</f>
        <v/>
      </c>
      <c r="B944" s="187">
        <v>6203.02</v>
      </c>
      <c r="C944" s="58" t="s">
        <v>1832</v>
      </c>
      <c r="D944" s="13" t="s">
        <v>0</v>
      </c>
      <c r="E944" s="71" t="s">
        <v>2072</v>
      </c>
      <c r="F944" s="8" t="s">
        <v>2072</v>
      </c>
      <c r="G944" s="8" t="s">
        <v>2072</v>
      </c>
      <c r="H944" s="8" t="s">
        <v>2072</v>
      </c>
      <c r="I944" s="8" t="s">
        <v>2072</v>
      </c>
      <c r="J944" s="551" t="str">
        <f t="shared" si="68"/>
        <v/>
      </c>
    </row>
    <row r="945" spans="1:10" ht="29.45" customHeight="1" x14ac:dyDescent="0.25">
      <c r="A945" s="218" t="str">
        <f>IF(E945="visualizzare","X","")</f>
        <v/>
      </c>
      <c r="B945" s="219"/>
      <c r="C945" s="220" t="s">
        <v>1833</v>
      </c>
      <c r="D945" s="223"/>
      <c r="E945" s="236"/>
      <c r="F945" s="8" t="s">
        <v>2072</v>
      </c>
      <c r="G945" s="8" t="s">
        <v>2072</v>
      </c>
      <c r="H945" s="8" t="s">
        <v>2072</v>
      </c>
      <c r="I945" s="8" t="s">
        <v>2072</v>
      </c>
      <c r="J945" s="551" t="str">
        <f t="shared" si="68"/>
        <v/>
      </c>
    </row>
    <row r="946" spans="1:10" ht="15" customHeight="1" x14ac:dyDescent="0.25">
      <c r="A946" s="67" t="str">
        <f>IF(E946="con difetti","X",
IF(E946="non applic.","na",
IF(E946="prog. ITR","I",
IF(E946="nota","no",
IF(OR(E946="senza difetti",E946="verificare"),"","")))))</f>
        <v/>
      </c>
      <c r="B946" s="61">
        <v>6203.03</v>
      </c>
      <c r="C946" s="12" t="s">
        <v>1834</v>
      </c>
      <c r="D946" s="14" t="s">
        <v>2073</v>
      </c>
      <c r="E946" s="72" t="s">
        <v>2072</v>
      </c>
      <c r="F946" s="8" t="s">
        <v>2072</v>
      </c>
      <c r="G946" s="8" t="s">
        <v>2072</v>
      </c>
      <c r="H946" s="8" t="s">
        <v>2072</v>
      </c>
      <c r="I946" s="8" t="s">
        <v>2072</v>
      </c>
      <c r="J946" s="551" t="str">
        <f t="shared" si="68"/>
        <v/>
      </c>
    </row>
    <row r="947" spans="1:10" ht="72.95" customHeight="1" x14ac:dyDescent="0.25">
      <c r="A947" s="218" t="str">
        <f>IF(E947="visualizzare","X","")</f>
        <v/>
      </c>
      <c r="B947" s="219"/>
      <c r="C947" s="220" t="s">
        <v>1835</v>
      </c>
      <c r="D947" s="223"/>
      <c r="E947" s="236"/>
      <c r="F947" s="8" t="s">
        <v>2072</v>
      </c>
      <c r="G947" s="8" t="s">
        <v>2072</v>
      </c>
      <c r="H947" s="8" t="s">
        <v>2072</v>
      </c>
      <c r="I947" s="8" t="s">
        <v>2072</v>
      </c>
      <c r="J947" s="551" t="str">
        <f t="shared" si="68"/>
        <v/>
      </c>
    </row>
    <row r="948" spans="1:10" ht="15" customHeight="1" x14ac:dyDescent="0.25">
      <c r="A948" s="67" t="str">
        <f>IF(E948="con difetti","X",
IF(E948="non applic.","na",
IF(E948="prog. ITR","I",
IF(E948="nota","no",
IF(OR(E948="senza difetti",E948="verificare"),"","")))))</f>
        <v/>
      </c>
      <c r="B948" s="61">
        <v>6203.04</v>
      </c>
      <c r="C948" s="12" t="s">
        <v>1836</v>
      </c>
      <c r="D948" s="14" t="s">
        <v>2073</v>
      </c>
      <c r="E948" s="72" t="s">
        <v>2072</v>
      </c>
      <c r="F948" s="8" t="s">
        <v>2072</v>
      </c>
      <c r="G948" s="8" t="s">
        <v>2072</v>
      </c>
      <c r="H948" s="8" t="s">
        <v>2072</v>
      </c>
      <c r="I948" s="8" t="s">
        <v>2072</v>
      </c>
      <c r="J948" s="551" t="str">
        <f t="shared" si="68"/>
        <v/>
      </c>
    </row>
    <row r="949" spans="1:10" ht="29.45" customHeight="1" x14ac:dyDescent="0.25">
      <c r="A949" s="218" t="str">
        <f>IF(E949="visualizzare","X","")</f>
        <v/>
      </c>
      <c r="B949" s="219"/>
      <c r="C949" s="220" t="s">
        <v>1837</v>
      </c>
      <c r="D949" s="223"/>
      <c r="E949" s="236"/>
      <c r="F949" s="8" t="s">
        <v>2072</v>
      </c>
      <c r="G949" s="8" t="s">
        <v>2072</v>
      </c>
      <c r="H949" s="8" t="s">
        <v>2072</v>
      </c>
      <c r="I949" s="8" t="s">
        <v>2072</v>
      </c>
      <c r="J949" s="551" t="str">
        <f t="shared" si="68"/>
        <v/>
      </c>
    </row>
    <row r="950" spans="1:10" ht="15" customHeight="1" x14ac:dyDescent="0.25">
      <c r="A950" s="67" t="str">
        <f>IF(E950="con difetti","X",
IF(E950="non applic.","na",
IF(E950="prog. ITR","I",
IF(E950="nota","no",
IF(OR(E950="senza difetti",E950="verificare"),"","")))))</f>
        <v/>
      </c>
      <c r="B950" s="61">
        <v>6203.05</v>
      </c>
      <c r="C950" s="12" t="s">
        <v>1838</v>
      </c>
      <c r="D950" s="14" t="s">
        <v>2073</v>
      </c>
      <c r="E950" s="72" t="s">
        <v>2072</v>
      </c>
      <c r="F950" s="8" t="s">
        <v>2072</v>
      </c>
      <c r="G950" s="8" t="s">
        <v>2072</v>
      </c>
      <c r="H950" s="8" t="s">
        <v>2072</v>
      </c>
      <c r="I950" s="8" t="s">
        <v>2072</v>
      </c>
      <c r="J950" s="551" t="str">
        <f t="shared" si="68"/>
        <v/>
      </c>
    </row>
    <row r="951" spans="1:10" ht="29.45" customHeight="1" x14ac:dyDescent="0.25">
      <c r="A951" s="218" t="str">
        <f>IF(E951="visualizzare","X","")</f>
        <v/>
      </c>
      <c r="B951" s="219"/>
      <c r="C951" s="220" t="s">
        <v>1839</v>
      </c>
      <c r="D951" s="223"/>
      <c r="E951" s="236"/>
      <c r="F951" s="8" t="s">
        <v>2072</v>
      </c>
      <c r="G951" s="8" t="s">
        <v>2072</v>
      </c>
      <c r="H951" s="8" t="s">
        <v>2072</v>
      </c>
      <c r="I951" s="8" t="s">
        <v>2072</v>
      </c>
      <c r="J951" s="551" t="str">
        <f t="shared" si="68"/>
        <v/>
      </c>
    </row>
    <row r="952" spans="1:10" ht="29.45" customHeight="1" x14ac:dyDescent="0.25">
      <c r="A952" s="76" t="str">
        <f>IF(E952="con difetti","X",
IF(E952="non applic.","na",
IF(E952="prog. ITR","I",
IF(E952="nota","no",
IF(OR(E952="senza difetti",E952="verificare"),"","")))))</f>
        <v/>
      </c>
      <c r="B952" s="195">
        <v>6203.06</v>
      </c>
      <c r="C952" s="75" t="s">
        <v>1840</v>
      </c>
      <c r="D952" s="74" t="s">
        <v>1</v>
      </c>
      <c r="E952" s="79" t="s">
        <v>2072</v>
      </c>
      <c r="F952" s="8" t="s">
        <v>2072</v>
      </c>
      <c r="G952" s="8" t="s">
        <v>2072</v>
      </c>
      <c r="H952" s="8" t="s">
        <v>2072</v>
      </c>
      <c r="I952" s="8" t="s">
        <v>2072</v>
      </c>
      <c r="J952" s="551" t="str">
        <f t="shared" si="68"/>
        <v/>
      </c>
    </row>
    <row r="953" spans="1:10" ht="29.45" customHeight="1" x14ac:dyDescent="0.25">
      <c r="A953" s="218" t="str">
        <f>IF(E953="visualizzare","X","")</f>
        <v/>
      </c>
      <c r="B953" s="219"/>
      <c r="C953" s="220" t="s">
        <v>1841</v>
      </c>
      <c r="D953" s="223"/>
      <c r="E953" s="236"/>
      <c r="F953" s="8" t="s">
        <v>2072</v>
      </c>
      <c r="G953" s="8" t="s">
        <v>2072</v>
      </c>
      <c r="H953" s="8" t="s">
        <v>2072</v>
      </c>
      <c r="I953" s="8" t="s">
        <v>2072</v>
      </c>
      <c r="J953" s="551" t="str">
        <f t="shared" si="68"/>
        <v/>
      </c>
    </row>
    <row r="954" spans="1:10" ht="29.45" customHeight="1" x14ac:dyDescent="0.25">
      <c r="A954" s="218" t="str">
        <f>IF(E954="visualizzare","X","")</f>
        <v/>
      </c>
      <c r="B954" s="219"/>
      <c r="C954" s="220" t="s">
        <v>1808</v>
      </c>
      <c r="D954" s="223"/>
      <c r="E954" s="236"/>
      <c r="F954" s="8" t="s">
        <v>2072</v>
      </c>
      <c r="G954" s="8" t="s">
        <v>2072</v>
      </c>
      <c r="H954" s="8" t="s">
        <v>2072</v>
      </c>
      <c r="I954" s="8" t="s">
        <v>2072</v>
      </c>
      <c r="J954" s="551" t="str">
        <f t="shared" si="68"/>
        <v/>
      </c>
    </row>
    <row r="955" spans="1:10" ht="29.45" customHeight="1" x14ac:dyDescent="0.25">
      <c r="A955" s="76" t="str">
        <f>IF(E955="con difetti","X",
IF(E955="non applic.","na",
IF(E955="prog. ITR","I",
IF(E955="nota","no",
IF(OR(E955="senza difetti",E955="verificare"),"","")))))</f>
        <v/>
      </c>
      <c r="B955" s="195">
        <v>6203.07</v>
      </c>
      <c r="C955" s="75" t="s">
        <v>1842</v>
      </c>
      <c r="D955" s="74" t="s">
        <v>1</v>
      </c>
      <c r="E955" s="79" t="s">
        <v>2072</v>
      </c>
      <c r="F955" s="8" t="s">
        <v>2072</v>
      </c>
      <c r="G955" s="8" t="s">
        <v>2072</v>
      </c>
      <c r="H955" s="8" t="s">
        <v>2072</v>
      </c>
      <c r="I955" s="8" t="s">
        <v>2072</v>
      </c>
      <c r="J955" s="551" t="str">
        <f t="shared" si="68"/>
        <v/>
      </c>
    </row>
    <row r="956" spans="1:10" ht="29.45" customHeight="1" x14ac:dyDescent="0.25">
      <c r="A956" s="218" t="str">
        <f>IF(E956="visualizzare","X","")</f>
        <v/>
      </c>
      <c r="B956" s="219"/>
      <c r="C956" s="220" t="s">
        <v>1843</v>
      </c>
      <c r="D956" s="223"/>
      <c r="E956" s="236"/>
      <c r="F956" s="8" t="s">
        <v>2072</v>
      </c>
      <c r="G956" s="8" t="s">
        <v>2072</v>
      </c>
      <c r="H956" s="8" t="s">
        <v>2072</v>
      </c>
      <c r="I956" s="8" t="s">
        <v>2072</v>
      </c>
      <c r="J956" s="551" t="str">
        <f t="shared" si="68"/>
        <v/>
      </c>
    </row>
    <row r="957" spans="1:10" ht="29.45" customHeight="1" thickBot="1" x14ac:dyDescent="0.3">
      <c r="A957" s="218" t="str">
        <f>IF(E957="visualizzare","X","")</f>
        <v/>
      </c>
      <c r="B957" s="222"/>
      <c r="C957" s="224" t="s">
        <v>1805</v>
      </c>
      <c r="D957" s="225"/>
      <c r="E957" s="236"/>
      <c r="F957" s="8" t="s">
        <v>2072</v>
      </c>
      <c r="G957" s="8" t="s">
        <v>2072</v>
      </c>
      <c r="H957" s="8" t="s">
        <v>2072</v>
      </c>
      <c r="I957" s="8" t="s">
        <v>2072</v>
      </c>
      <c r="J957" s="551" t="str">
        <f t="shared" si="68"/>
        <v/>
      </c>
    </row>
    <row r="958" spans="1:10" ht="15.75" hidden="1" thickBot="1" x14ac:dyDescent="0.3">
      <c r="A958" s="73" t="str">
        <f>IF(OR(COUNTIF(A959:A961,"X")&gt;0,J958="non applic."),"X","")</f>
        <v/>
      </c>
      <c r="B958" s="203">
        <v>6204</v>
      </c>
      <c r="C958" s="144" t="s">
        <v>1676</v>
      </c>
      <c r="D958" s="145"/>
      <c r="E958" s="205"/>
      <c r="F958" s="8" t="s">
        <v>2072</v>
      </c>
      <c r="G958" s="8" t="s">
        <v>2072</v>
      </c>
      <c r="H958" s="8" t="s">
        <v>2072</v>
      </c>
      <c r="I958" s="1"/>
      <c r="J958" s="551" t="str">
        <f>IF(OR($E$876="non applic.",$E$919="non applic.",$E$958="non applic.")=TRUE,"entfällt","")</f>
        <v/>
      </c>
    </row>
    <row r="959" spans="1:10" ht="29.45" hidden="1" customHeight="1" x14ac:dyDescent="0.25">
      <c r="A959" s="65" t="str">
        <f>IF(E959="con difetti","X",
IF(E959="non applic.","na",
IF(E959="prog. ITR","I",
IF(E959="nota","no",
IF(OR(E959="senza difetti",E959="verificare"),"","")))))</f>
        <v/>
      </c>
      <c r="B959" s="186">
        <v>6204.01</v>
      </c>
      <c r="C959" s="66" t="s">
        <v>1844</v>
      </c>
      <c r="D959" s="21" t="s">
        <v>0</v>
      </c>
      <c r="E959" s="71" t="s">
        <v>2072</v>
      </c>
      <c r="F959" s="8" t="s">
        <v>2072</v>
      </c>
      <c r="G959" s="8" t="s">
        <v>2072</v>
      </c>
      <c r="H959" s="8" t="s">
        <v>2072</v>
      </c>
      <c r="I959" s="1"/>
      <c r="J959" s="551" t="str">
        <f>IF(OR($E$876="non applic.",$E$919="non applic.",$E$958="non applic.")=TRUE,"entfällt","")</f>
        <v/>
      </c>
    </row>
    <row r="960" spans="1:10" ht="29.45" hidden="1" customHeight="1" x14ac:dyDescent="0.25">
      <c r="A960" s="218" t="str">
        <f>IF(E960="visualizzare","X","")</f>
        <v/>
      </c>
      <c r="B960" s="219"/>
      <c r="C960" s="220" t="s">
        <v>1845</v>
      </c>
      <c r="D960" s="223"/>
      <c r="E960" s="236"/>
      <c r="F960" s="8" t="s">
        <v>2072</v>
      </c>
      <c r="G960" s="8" t="s">
        <v>2072</v>
      </c>
      <c r="H960" s="8" t="s">
        <v>2072</v>
      </c>
      <c r="I960" s="1"/>
      <c r="J960" s="551" t="str">
        <f>IF(OR($E$876="non applic.",$E$919="non applic.",$E$958="non applic.")=TRUE,"entfällt","")</f>
        <v/>
      </c>
    </row>
    <row r="961" spans="1:10" ht="30.75" hidden="1" thickBot="1" x14ac:dyDescent="0.3">
      <c r="A961" s="65" t="str">
        <f>IF(E961="con difetti","X",
IF(E961="non applic.","na",
IF(E961="prog. ITR","I",
IF(E961="nota","no",
IF(OR(E961="senza difetti",E961="verificare"),"","")))))</f>
        <v/>
      </c>
      <c r="B961" s="188">
        <v>6204.02</v>
      </c>
      <c r="C961" s="64" t="s">
        <v>1846</v>
      </c>
      <c r="D961" s="20" t="s">
        <v>0</v>
      </c>
      <c r="E961" s="71" t="s">
        <v>2072</v>
      </c>
      <c r="F961" s="8" t="s">
        <v>2072</v>
      </c>
      <c r="G961" s="8" t="s">
        <v>2072</v>
      </c>
      <c r="H961" s="8" t="s">
        <v>2072</v>
      </c>
      <c r="I961" s="1"/>
      <c r="J961" s="551" t="str">
        <f>IF(OR($E$876="non applic.",$E$919="non applic.",$E$958="non applic.")=TRUE,"entfällt","")</f>
        <v/>
      </c>
    </row>
    <row r="962" spans="1:10" ht="45.75" hidden="1" thickBot="1" x14ac:dyDescent="0.3">
      <c r="A962" s="154" t="str">
        <f>IF(OR(A963="X",A982="X",A997="X",J962="non applic."),"X","")</f>
        <v/>
      </c>
      <c r="B962" s="202">
        <v>6300</v>
      </c>
      <c r="C962" s="143" t="s">
        <v>1847</v>
      </c>
      <c r="D962" s="149"/>
      <c r="E962" s="209"/>
      <c r="F962" s="8" t="s">
        <v>2072</v>
      </c>
      <c r="G962" s="8" t="s">
        <v>2072</v>
      </c>
      <c r="H962" s="8" t="s">
        <v>2072</v>
      </c>
      <c r="I962" s="1"/>
      <c r="J962" s="551" t="str">
        <f>IF(OR($E$876="non applic.",$E$962="non applic.")=TRUE,"entfällt","")</f>
        <v/>
      </c>
    </row>
    <row r="963" spans="1:10" ht="15.75" hidden="1" thickBot="1" x14ac:dyDescent="0.3">
      <c r="A963" s="73" t="str">
        <f>IF(OR(COUNTIF(A964:A981,"X")&gt;0,J963="non applic."),"X","")</f>
        <v/>
      </c>
      <c r="B963" s="203">
        <v>6301</v>
      </c>
      <c r="C963" s="144" t="s">
        <v>1848</v>
      </c>
      <c r="D963" s="145"/>
      <c r="E963" s="205"/>
      <c r="F963" s="8" t="s">
        <v>2072</v>
      </c>
      <c r="G963" s="8" t="s">
        <v>2072</v>
      </c>
      <c r="H963" s="8" t="s">
        <v>2072</v>
      </c>
      <c r="I963" s="1"/>
      <c r="J963" s="551" t="str">
        <f t="shared" ref="J963:J981" si="69">IF(OR($E$876="non applic.",$E$962="non applic.",$E$963="non applic.")=TRUE,"entfällt","")</f>
        <v/>
      </c>
    </row>
    <row r="964" spans="1:10" ht="30.75" hidden="1" thickBot="1" x14ac:dyDescent="0.3">
      <c r="A964" s="67" t="str">
        <f>IF(E964="con difetti","X",
IF(E964="non applic.","na",
IF(E964="prog. ITR","I",
IF(E964="nota","no",
IF(OR(E964="senza difetti",E964="verificare"),"","")))))</f>
        <v/>
      </c>
      <c r="B964" s="189">
        <v>6301.01</v>
      </c>
      <c r="C964" s="68" t="s">
        <v>1849</v>
      </c>
      <c r="D964" s="19" t="s">
        <v>2073</v>
      </c>
      <c r="E964" s="72" t="s">
        <v>2072</v>
      </c>
      <c r="F964" s="8" t="s">
        <v>2072</v>
      </c>
      <c r="G964" s="8" t="s">
        <v>2072</v>
      </c>
      <c r="H964" s="8" t="s">
        <v>2072</v>
      </c>
      <c r="I964" s="1"/>
      <c r="J964" s="551" t="str">
        <f t="shared" si="69"/>
        <v/>
      </c>
    </row>
    <row r="965" spans="1:10" ht="15" hidden="1" customHeight="1" x14ac:dyDescent="0.25">
      <c r="A965" s="218" t="str">
        <f>IF(E965="visualizzare","X","")</f>
        <v/>
      </c>
      <c r="B965" s="219"/>
      <c r="C965" s="220" t="s">
        <v>1850</v>
      </c>
      <c r="D965" s="223"/>
      <c r="E965" s="236"/>
      <c r="F965" s="8" t="s">
        <v>2072</v>
      </c>
      <c r="G965" s="8" t="s">
        <v>2072</v>
      </c>
      <c r="H965" s="8" t="s">
        <v>2072</v>
      </c>
      <c r="I965" s="1"/>
      <c r="J965" s="551" t="str">
        <f t="shared" si="69"/>
        <v/>
      </c>
    </row>
    <row r="966" spans="1:10" ht="15" hidden="1" customHeight="1" x14ac:dyDescent="0.25">
      <c r="A966" s="67" t="str">
        <f>IF(E966="con difetti","X",
IF(E966="non applic.","na",
IF(E966="prog. ITR","I",
IF(E966="nota","no",
IF(OR(E966="senza difetti",E966="verificare"),"","")))))</f>
        <v/>
      </c>
      <c r="B966" s="61">
        <v>6301.02</v>
      </c>
      <c r="C966" s="12" t="s">
        <v>1851</v>
      </c>
      <c r="D966" s="14" t="s">
        <v>2073</v>
      </c>
      <c r="E966" s="72" t="s">
        <v>2072</v>
      </c>
      <c r="F966" s="8" t="s">
        <v>2072</v>
      </c>
      <c r="G966" s="8" t="s">
        <v>2072</v>
      </c>
      <c r="H966" s="8" t="s">
        <v>2072</v>
      </c>
      <c r="I966" s="1"/>
      <c r="J966" s="551" t="str">
        <f t="shared" si="69"/>
        <v/>
      </c>
    </row>
    <row r="967" spans="1:10" ht="29.45" hidden="1" customHeight="1" x14ac:dyDescent="0.25">
      <c r="A967" s="218" t="str">
        <f>IF(E967="visualizzare","X","")</f>
        <v/>
      </c>
      <c r="B967" s="219"/>
      <c r="C967" s="220" t="s">
        <v>1852</v>
      </c>
      <c r="D967" s="223"/>
      <c r="E967" s="236"/>
      <c r="F967" s="8" t="s">
        <v>2072</v>
      </c>
      <c r="G967" s="8" t="s">
        <v>2072</v>
      </c>
      <c r="H967" s="8" t="s">
        <v>2072</v>
      </c>
      <c r="I967" s="1"/>
      <c r="J967" s="551" t="str">
        <f t="shared" si="69"/>
        <v/>
      </c>
    </row>
    <row r="968" spans="1:10" ht="29.45" hidden="1" customHeight="1" x14ac:dyDescent="0.25">
      <c r="A968" s="65" t="str">
        <f>IF(E968="con difetti","X",
IF(E968="non applic.","na",
IF(E968="prog. ITR","I",
IF(E968="nota","no",
IF(OR(E968="senza difetti",E968="verificare"),"","")))))</f>
        <v/>
      </c>
      <c r="B968" s="187">
        <v>6301.03</v>
      </c>
      <c r="C968" s="58" t="s">
        <v>1853</v>
      </c>
      <c r="D968" s="13" t="s">
        <v>0</v>
      </c>
      <c r="E968" s="71" t="s">
        <v>2072</v>
      </c>
      <c r="F968" s="8" t="s">
        <v>2072</v>
      </c>
      <c r="G968" s="8" t="s">
        <v>2072</v>
      </c>
      <c r="H968" s="8" t="s">
        <v>2072</v>
      </c>
      <c r="I968" s="1"/>
      <c r="J968" s="551" t="str">
        <f t="shared" si="69"/>
        <v/>
      </c>
    </row>
    <row r="969" spans="1:10" ht="45.75" hidden="1" thickBot="1" x14ac:dyDescent="0.3">
      <c r="A969" s="218" t="str">
        <f>IF(E969="visualizzare","X","")</f>
        <v/>
      </c>
      <c r="B969" s="219"/>
      <c r="C969" s="220" t="s">
        <v>1854</v>
      </c>
      <c r="D969" s="223"/>
      <c r="E969" s="236"/>
      <c r="F969" s="8" t="s">
        <v>2072</v>
      </c>
      <c r="G969" s="8" t="s">
        <v>2072</v>
      </c>
      <c r="H969" s="8" t="s">
        <v>2072</v>
      </c>
      <c r="I969" s="1"/>
      <c r="J969" s="551" t="str">
        <f t="shared" si="69"/>
        <v/>
      </c>
    </row>
    <row r="970" spans="1:10" ht="29.45" hidden="1" customHeight="1" x14ac:dyDescent="0.25">
      <c r="A970" s="67" t="str">
        <f>IF(E970="con difetti","X",
IF(E970="non applic.","na",
IF(E970="prog. ITR","I",
IF(E970="nota","no",
IF(OR(E970="senza difetti",E970="verificare"),"","")))))</f>
        <v/>
      </c>
      <c r="B970" s="61">
        <v>6301.04</v>
      </c>
      <c r="C970" s="12" t="s">
        <v>1855</v>
      </c>
      <c r="D970" s="14" t="s">
        <v>2073</v>
      </c>
      <c r="E970" s="72" t="s">
        <v>2072</v>
      </c>
      <c r="F970" s="8" t="s">
        <v>2072</v>
      </c>
      <c r="G970" s="8" t="s">
        <v>2072</v>
      </c>
      <c r="H970" s="8" t="s">
        <v>2072</v>
      </c>
      <c r="I970" s="1"/>
      <c r="J970" s="551" t="str">
        <f t="shared" si="69"/>
        <v/>
      </c>
    </row>
    <row r="971" spans="1:10" ht="45.75" hidden="1" thickBot="1" x14ac:dyDescent="0.3">
      <c r="A971" s="218" t="str">
        <f>IF(E971="visualizzare","X","")</f>
        <v/>
      </c>
      <c r="B971" s="219"/>
      <c r="C971" s="220" t="s">
        <v>1856</v>
      </c>
      <c r="D971" s="223"/>
      <c r="E971" s="236"/>
      <c r="F971" s="8" t="s">
        <v>2072</v>
      </c>
      <c r="G971" s="8" t="s">
        <v>2072</v>
      </c>
      <c r="H971" s="8" t="s">
        <v>2072</v>
      </c>
      <c r="I971" s="1"/>
      <c r="J971" s="551" t="str">
        <f t="shared" si="69"/>
        <v/>
      </c>
    </row>
    <row r="972" spans="1:10" ht="44.1" hidden="1" customHeight="1" x14ac:dyDescent="0.25">
      <c r="A972" s="218" t="str">
        <f>IF(E972="visualizzare","X","")</f>
        <v/>
      </c>
      <c r="B972" s="219"/>
      <c r="C972" s="220" t="s">
        <v>1857</v>
      </c>
      <c r="D972" s="223"/>
      <c r="E972" s="236"/>
      <c r="F972" s="8" t="s">
        <v>2072</v>
      </c>
      <c r="G972" s="8" t="s">
        <v>2072</v>
      </c>
      <c r="H972" s="8" t="s">
        <v>2072</v>
      </c>
      <c r="I972" s="1"/>
      <c r="J972" s="551" t="str">
        <f t="shared" si="69"/>
        <v/>
      </c>
    </row>
    <row r="973" spans="1:10" ht="15" hidden="1" customHeight="1" x14ac:dyDescent="0.25">
      <c r="A973" s="67" t="str">
        <f>IF(E973="con difetti","X",
IF(E973="non applic.","na",
IF(E973="prog. ITR","I",
IF(E973="nota","no",
IF(OR(E973="senza difetti",E973="verificare"),"","")))))</f>
        <v/>
      </c>
      <c r="B973" s="61">
        <v>6301.05</v>
      </c>
      <c r="C973" s="12" t="s">
        <v>1858</v>
      </c>
      <c r="D973" s="14" t="s">
        <v>2073</v>
      </c>
      <c r="E973" s="72" t="s">
        <v>2072</v>
      </c>
      <c r="F973" s="8" t="s">
        <v>2072</v>
      </c>
      <c r="G973" s="8" t="s">
        <v>2072</v>
      </c>
      <c r="H973" s="8" t="s">
        <v>2072</v>
      </c>
      <c r="I973" s="1"/>
      <c r="J973" s="551" t="str">
        <f t="shared" si="69"/>
        <v/>
      </c>
    </row>
    <row r="974" spans="1:10" ht="60.75" hidden="1" thickBot="1" x14ac:dyDescent="0.3">
      <c r="A974" s="218" t="str">
        <f>IF(E974="visualizzare","X","")</f>
        <v/>
      </c>
      <c r="B974" s="219"/>
      <c r="C974" s="220" t="s">
        <v>1859</v>
      </c>
      <c r="D974" s="223"/>
      <c r="E974" s="236"/>
      <c r="F974" s="8" t="s">
        <v>2072</v>
      </c>
      <c r="G974" s="8" t="s">
        <v>2072</v>
      </c>
      <c r="H974" s="8" t="s">
        <v>2072</v>
      </c>
      <c r="I974" s="1"/>
      <c r="J974" s="551" t="str">
        <f t="shared" si="69"/>
        <v/>
      </c>
    </row>
    <row r="975" spans="1:10" ht="15" hidden="1" customHeight="1" x14ac:dyDescent="0.25">
      <c r="A975" s="76" t="str">
        <f>IF(E975="con difetti","X",
IF(E975="non applic.","na",
IF(E975="prog. ITR","I",
IF(E975="nota","no",
IF(OR(E975="senza difetti",E975="verificare"),"","")))))</f>
        <v/>
      </c>
      <c r="B975" s="195">
        <v>6301.06</v>
      </c>
      <c r="C975" s="75" t="s">
        <v>1860</v>
      </c>
      <c r="D975" s="74" t="s">
        <v>1</v>
      </c>
      <c r="E975" s="79" t="s">
        <v>2072</v>
      </c>
      <c r="F975" s="8" t="s">
        <v>2072</v>
      </c>
      <c r="G975" s="8" t="s">
        <v>2072</v>
      </c>
      <c r="H975" s="8" t="s">
        <v>2072</v>
      </c>
      <c r="I975" s="1"/>
      <c r="J975" s="551" t="str">
        <f t="shared" si="69"/>
        <v/>
      </c>
    </row>
    <row r="976" spans="1:10" ht="29.45" hidden="1" customHeight="1" x14ac:dyDescent="0.25">
      <c r="A976" s="218" t="str">
        <f>IF(E976="visualizzare","X","")</f>
        <v/>
      </c>
      <c r="B976" s="219"/>
      <c r="C976" s="220" t="s">
        <v>1861</v>
      </c>
      <c r="D976" s="223"/>
      <c r="E976" s="236"/>
      <c r="F976" s="8" t="s">
        <v>2072</v>
      </c>
      <c r="G976" s="8" t="s">
        <v>2072</v>
      </c>
      <c r="H976" s="8" t="s">
        <v>2072</v>
      </c>
      <c r="I976" s="1"/>
      <c r="J976" s="551" t="str">
        <f t="shared" si="69"/>
        <v/>
      </c>
    </row>
    <row r="977" spans="1:10" ht="29.45" hidden="1" customHeight="1" x14ac:dyDescent="0.25">
      <c r="A977" s="218" t="str">
        <f>IF(E977="visualizzare","X","")</f>
        <v/>
      </c>
      <c r="B977" s="219"/>
      <c r="C977" s="220" t="s">
        <v>1805</v>
      </c>
      <c r="D977" s="223"/>
      <c r="E977" s="236"/>
      <c r="F977" s="8" t="s">
        <v>2072</v>
      </c>
      <c r="G977" s="8" t="s">
        <v>2072</v>
      </c>
      <c r="H977" s="8" t="s">
        <v>2072</v>
      </c>
      <c r="I977" s="1"/>
      <c r="J977" s="551" t="str">
        <f t="shared" si="69"/>
        <v/>
      </c>
    </row>
    <row r="978" spans="1:10" ht="29.45" hidden="1" customHeight="1" x14ac:dyDescent="0.25">
      <c r="A978" s="67" t="str">
        <f>IF(E978="con difetti","X",
IF(E978="non applic.","na",
IF(E978="prog. ITR","I",
IF(E978="nota","no",
IF(OR(E978="senza difetti",E978="verificare"),"","")))))</f>
        <v/>
      </c>
      <c r="B978" s="61">
        <v>6301.07</v>
      </c>
      <c r="C978" s="12" t="s">
        <v>1862</v>
      </c>
      <c r="D978" s="14" t="s">
        <v>2073</v>
      </c>
      <c r="E978" s="72" t="s">
        <v>2072</v>
      </c>
      <c r="F978" s="8" t="s">
        <v>2072</v>
      </c>
      <c r="G978" s="8" t="s">
        <v>2072</v>
      </c>
      <c r="H978" s="8" t="s">
        <v>2072</v>
      </c>
      <c r="I978" s="1"/>
      <c r="J978" s="551" t="str">
        <f t="shared" si="69"/>
        <v/>
      </c>
    </row>
    <row r="979" spans="1:10" ht="45.75" hidden="1" thickBot="1" x14ac:dyDescent="0.3">
      <c r="A979" s="218" t="str">
        <f>IF(E979="visualizzare","X","")</f>
        <v/>
      </c>
      <c r="B979" s="219"/>
      <c r="C979" s="220" t="s">
        <v>1863</v>
      </c>
      <c r="D979" s="223"/>
      <c r="E979" s="236"/>
      <c r="F979" s="8" t="s">
        <v>2072</v>
      </c>
      <c r="G979" s="8" t="s">
        <v>2072</v>
      </c>
      <c r="H979" s="8" t="s">
        <v>2072</v>
      </c>
      <c r="I979" s="1"/>
      <c r="J979" s="551" t="str">
        <f t="shared" si="69"/>
        <v/>
      </c>
    </row>
    <row r="980" spans="1:10" ht="29.45" hidden="1" customHeight="1" x14ac:dyDescent="0.25">
      <c r="A980" s="67" t="str">
        <f>IF(E980="con difetti","X",
IF(E980="non applic.","na",
IF(E980="prog. ITR","I",
IF(E980="nota","no",
IF(OR(E980="senza difetti",E980="verificare"),"","")))))</f>
        <v/>
      </c>
      <c r="B980" s="61">
        <v>6301.08</v>
      </c>
      <c r="C980" s="12" t="s">
        <v>1864</v>
      </c>
      <c r="D980" s="14" t="s">
        <v>2073</v>
      </c>
      <c r="E980" s="72" t="s">
        <v>2072</v>
      </c>
      <c r="F980" s="8" t="s">
        <v>2072</v>
      </c>
      <c r="G980" s="8" t="s">
        <v>2072</v>
      </c>
      <c r="H980" s="8" t="s">
        <v>2072</v>
      </c>
      <c r="I980" s="1"/>
      <c r="J980" s="551" t="str">
        <f t="shared" si="69"/>
        <v/>
      </c>
    </row>
    <row r="981" spans="1:10" ht="30.75" hidden="1" thickBot="1" x14ac:dyDescent="0.3">
      <c r="A981" s="233" t="str">
        <f>IF(E981="visualizzare","X","")</f>
        <v/>
      </c>
      <c r="B981" s="222"/>
      <c r="C981" s="224" t="s">
        <v>1865</v>
      </c>
      <c r="D981" s="225"/>
      <c r="E981" s="236"/>
      <c r="F981" s="8" t="s">
        <v>2072</v>
      </c>
      <c r="G981" s="8" t="s">
        <v>2072</v>
      </c>
      <c r="H981" s="8" t="s">
        <v>2072</v>
      </c>
      <c r="I981" s="1"/>
      <c r="J981" s="551" t="str">
        <f t="shared" si="69"/>
        <v/>
      </c>
    </row>
    <row r="982" spans="1:10" ht="15.75" hidden="1" thickBot="1" x14ac:dyDescent="0.3">
      <c r="A982" s="73" t="str">
        <f>IF(OR(COUNTIF(A983:A996,"X")&gt;0,J982="non applic."),"X","")</f>
        <v/>
      </c>
      <c r="B982" s="203">
        <v>6302</v>
      </c>
      <c r="C982" s="144" t="s">
        <v>1866</v>
      </c>
      <c r="D982" s="145"/>
      <c r="E982" s="205"/>
      <c r="F982" s="8" t="s">
        <v>2072</v>
      </c>
      <c r="G982" s="8" t="s">
        <v>2072</v>
      </c>
      <c r="H982" s="8" t="s">
        <v>2072</v>
      </c>
      <c r="I982" s="1"/>
      <c r="J982" s="551" t="str">
        <f t="shared" ref="J982:J996" si="70">IF(OR($E$876="non applic.",$E$962="non applic.",$E$982="non applic.")=TRUE,"entfällt","")</f>
        <v/>
      </c>
    </row>
    <row r="983" spans="1:10" ht="29.45" hidden="1" customHeight="1" x14ac:dyDescent="0.25">
      <c r="A983" s="65" t="str">
        <f>IF(E983="con difetti","X",
IF(E983="non applic.","na",
IF(E983="prog. ITR","I",
IF(E983="nota","no",
IF(OR(E983="senza difetti",E983="verificare"),"","")))))</f>
        <v/>
      </c>
      <c r="B983" s="186">
        <v>6302.01</v>
      </c>
      <c r="C983" s="66" t="s">
        <v>1867</v>
      </c>
      <c r="D983" s="21" t="s">
        <v>0</v>
      </c>
      <c r="E983" s="71" t="s">
        <v>2072</v>
      </c>
      <c r="F983" s="8" t="s">
        <v>2072</v>
      </c>
      <c r="G983" s="8" t="s">
        <v>2072</v>
      </c>
      <c r="H983" s="8" t="s">
        <v>2072</v>
      </c>
      <c r="I983" s="1"/>
      <c r="J983" s="551" t="str">
        <f t="shared" si="70"/>
        <v/>
      </c>
    </row>
    <row r="984" spans="1:10" ht="60.75" hidden="1" thickBot="1" x14ac:dyDescent="0.3">
      <c r="A984" s="218" t="str">
        <f>IF(E984="visualizzare","X","")</f>
        <v/>
      </c>
      <c r="B984" s="219"/>
      <c r="C984" s="220" t="s">
        <v>1868</v>
      </c>
      <c r="D984" s="223"/>
      <c r="E984" s="236"/>
      <c r="F984" s="8" t="s">
        <v>2072</v>
      </c>
      <c r="G984" s="8" t="s">
        <v>2072</v>
      </c>
      <c r="H984" s="8" t="s">
        <v>2072</v>
      </c>
      <c r="I984" s="1"/>
      <c r="J984" s="551" t="str">
        <f t="shared" si="70"/>
        <v/>
      </c>
    </row>
    <row r="985" spans="1:10" ht="15" hidden="1" customHeight="1" x14ac:dyDescent="0.25">
      <c r="A985" s="67" t="str">
        <f>IF(E985="con difetti","X",
IF(E985="non applic.","na",
IF(E985="prog. ITR","I",
IF(E985="nota","no",
IF(OR(E985="senza difetti",E985="verificare"),"","")))))</f>
        <v/>
      </c>
      <c r="B985" s="61">
        <v>6302.02</v>
      </c>
      <c r="C985" s="12" t="s">
        <v>1869</v>
      </c>
      <c r="D985" s="14" t="s">
        <v>2073</v>
      </c>
      <c r="E985" s="72" t="s">
        <v>2072</v>
      </c>
      <c r="F985" s="8" t="s">
        <v>2072</v>
      </c>
      <c r="G985" s="8" t="s">
        <v>2072</v>
      </c>
      <c r="H985" s="8" t="s">
        <v>2072</v>
      </c>
      <c r="I985" s="1"/>
      <c r="J985" s="551" t="str">
        <f t="shared" si="70"/>
        <v/>
      </c>
    </row>
    <row r="986" spans="1:10" ht="43.35" hidden="1" customHeight="1" x14ac:dyDescent="0.25">
      <c r="A986" s="218" t="str">
        <f>IF(E986="visualizzare","X","")</f>
        <v/>
      </c>
      <c r="B986" s="219"/>
      <c r="C986" s="220" t="s">
        <v>1870</v>
      </c>
      <c r="D986" s="223"/>
      <c r="E986" s="236"/>
      <c r="F986" s="8" t="s">
        <v>2072</v>
      </c>
      <c r="G986" s="8" t="s">
        <v>2072</v>
      </c>
      <c r="H986" s="8" t="s">
        <v>2072</v>
      </c>
      <c r="I986" s="1"/>
      <c r="J986" s="551" t="str">
        <f t="shared" si="70"/>
        <v/>
      </c>
    </row>
    <row r="987" spans="1:10" ht="15" hidden="1" customHeight="1" x14ac:dyDescent="0.25">
      <c r="A987" s="67" t="str">
        <f>IF(E987="con difetti","X",
IF(E987="non applic.","na",
IF(E987="prog. ITR","I",
IF(E987="nota","no",
IF(OR(E987="senza difetti",E987="verificare"),"","")))))</f>
        <v/>
      </c>
      <c r="B987" s="61">
        <v>6302.03</v>
      </c>
      <c r="C987" s="12" t="s">
        <v>1871</v>
      </c>
      <c r="D987" s="14" t="s">
        <v>2073</v>
      </c>
      <c r="E987" s="72" t="s">
        <v>2072</v>
      </c>
      <c r="F987" s="8" t="s">
        <v>2072</v>
      </c>
      <c r="G987" s="8" t="s">
        <v>2072</v>
      </c>
      <c r="H987" s="8" t="s">
        <v>2072</v>
      </c>
      <c r="I987" s="1"/>
      <c r="J987" s="551" t="str">
        <f t="shared" si="70"/>
        <v/>
      </c>
    </row>
    <row r="988" spans="1:10" ht="30.75" hidden="1" thickBot="1" x14ac:dyDescent="0.3">
      <c r="A988" s="218" t="str">
        <f>IF(E988="visualizzare","X","")</f>
        <v/>
      </c>
      <c r="B988" s="219"/>
      <c r="C988" s="220" t="s">
        <v>1872</v>
      </c>
      <c r="D988" s="223"/>
      <c r="E988" s="236"/>
      <c r="F988" s="8" t="s">
        <v>2072</v>
      </c>
      <c r="G988" s="8" t="s">
        <v>2072</v>
      </c>
      <c r="H988" s="8" t="s">
        <v>2072</v>
      </c>
      <c r="I988" s="1"/>
      <c r="J988" s="551" t="str">
        <f t="shared" si="70"/>
        <v/>
      </c>
    </row>
    <row r="989" spans="1:10" ht="15" hidden="1" customHeight="1" x14ac:dyDescent="0.25">
      <c r="A989" s="67" t="str">
        <f>IF(E989="con difetti","X",
IF(E989="non applic.","na",
IF(E989="prog. ITR","I",
IF(E989="nota","no",
IF(OR(E989="senza difetti",E989="verificare"),"","")))))</f>
        <v/>
      </c>
      <c r="B989" s="61">
        <v>6302.04</v>
      </c>
      <c r="C989" s="12" t="s">
        <v>1873</v>
      </c>
      <c r="D989" s="14" t="s">
        <v>2073</v>
      </c>
      <c r="E989" s="72" t="s">
        <v>2072</v>
      </c>
      <c r="F989" s="8" t="s">
        <v>2072</v>
      </c>
      <c r="G989" s="8" t="s">
        <v>2072</v>
      </c>
      <c r="H989" s="8" t="s">
        <v>2072</v>
      </c>
      <c r="I989" s="1"/>
      <c r="J989" s="551" t="str">
        <f t="shared" si="70"/>
        <v/>
      </c>
    </row>
    <row r="990" spans="1:10" ht="15.75" hidden="1" thickBot="1" x14ac:dyDescent="0.3">
      <c r="A990" s="218" t="str">
        <f>IF(E990="visualizzare","X","")</f>
        <v/>
      </c>
      <c r="B990" s="219"/>
      <c r="C990" s="220" t="s">
        <v>1874</v>
      </c>
      <c r="D990" s="223"/>
      <c r="E990" s="236"/>
      <c r="F990" s="8" t="s">
        <v>2072</v>
      </c>
      <c r="G990" s="8" t="s">
        <v>2072</v>
      </c>
      <c r="H990" s="8" t="s">
        <v>2072</v>
      </c>
      <c r="I990" s="1"/>
      <c r="J990" s="551" t="str">
        <f t="shared" si="70"/>
        <v/>
      </c>
    </row>
    <row r="991" spans="1:10" ht="29.45" hidden="1" customHeight="1" x14ac:dyDescent="0.25">
      <c r="A991" s="65" t="str">
        <f>IF(E991="con difetti","X",
IF(E991="non applic.","na",
IF(E991="prog. ITR","I",
IF(E991="nota","no",
IF(OR(E991="senza difetti",E991="verificare"),"","")))))</f>
        <v/>
      </c>
      <c r="B991" s="187">
        <v>6302.05</v>
      </c>
      <c r="C991" s="58" t="s">
        <v>1875</v>
      </c>
      <c r="D991" s="13" t="s">
        <v>0</v>
      </c>
      <c r="E991" s="71" t="s">
        <v>2072</v>
      </c>
      <c r="F991" s="8" t="s">
        <v>2072</v>
      </c>
      <c r="G991" s="8" t="s">
        <v>2072</v>
      </c>
      <c r="H991" s="8" t="s">
        <v>2072</v>
      </c>
      <c r="I991" s="1"/>
      <c r="J991" s="551" t="str">
        <f t="shared" si="70"/>
        <v/>
      </c>
    </row>
    <row r="992" spans="1:10" ht="58.5" hidden="1" customHeight="1" x14ac:dyDescent="0.25">
      <c r="A992" s="218" t="str">
        <f>IF(E992="visualizzare","X","")</f>
        <v/>
      </c>
      <c r="B992" s="219"/>
      <c r="C992" s="220" t="s">
        <v>1876</v>
      </c>
      <c r="D992" s="223"/>
      <c r="E992" s="236"/>
      <c r="F992" s="8" t="s">
        <v>2072</v>
      </c>
      <c r="G992" s="8" t="s">
        <v>2072</v>
      </c>
      <c r="H992" s="8" t="s">
        <v>2072</v>
      </c>
      <c r="I992" s="1"/>
      <c r="J992" s="551" t="str">
        <f t="shared" si="70"/>
        <v/>
      </c>
    </row>
    <row r="993" spans="1:10" ht="29.45" hidden="1" customHeight="1" x14ac:dyDescent="0.25">
      <c r="A993" s="65" t="str">
        <f>IF(E993="con difetti","X",
IF(E993="non applic.","na",
IF(E993="prog. ITR","I",
IF(E993="nota","no",
IF(OR(E993="senza difetti",E993="verificare"),"","")))))</f>
        <v/>
      </c>
      <c r="B993" s="187">
        <v>6302.06</v>
      </c>
      <c r="C993" s="58" t="s">
        <v>1877</v>
      </c>
      <c r="D993" s="13" t="s">
        <v>0</v>
      </c>
      <c r="E993" s="71" t="s">
        <v>2072</v>
      </c>
      <c r="F993" s="8" t="s">
        <v>2072</v>
      </c>
      <c r="G993" s="8" t="s">
        <v>2072</v>
      </c>
      <c r="H993" s="8" t="s">
        <v>2072</v>
      </c>
      <c r="I993" s="1"/>
      <c r="J993" s="551" t="str">
        <f t="shared" si="70"/>
        <v/>
      </c>
    </row>
    <row r="994" spans="1:10" ht="44.1" hidden="1" customHeight="1" x14ac:dyDescent="0.25">
      <c r="A994" s="218" t="str">
        <f>IF(E994="visualizzare","X","")</f>
        <v/>
      </c>
      <c r="B994" s="219"/>
      <c r="C994" s="220" t="s">
        <v>1878</v>
      </c>
      <c r="D994" s="223"/>
      <c r="E994" s="236"/>
      <c r="F994" s="8" t="s">
        <v>2072</v>
      </c>
      <c r="G994" s="8" t="s">
        <v>2072</v>
      </c>
      <c r="H994" s="8" t="s">
        <v>2072</v>
      </c>
      <c r="I994" s="1"/>
      <c r="J994" s="551" t="str">
        <f t="shared" si="70"/>
        <v/>
      </c>
    </row>
    <row r="995" spans="1:10" ht="29.45" hidden="1" customHeight="1" x14ac:dyDescent="0.25">
      <c r="A995" s="65" t="str">
        <f>IF(E995="con difetti","X",
IF(E995="non applic.","na",
IF(E995="prog. ITR","I",
IF(E995="nota","no",
IF(OR(E995="senza difetti",E995="verificare"),"","")))))</f>
        <v/>
      </c>
      <c r="B995" s="187">
        <v>6302.07</v>
      </c>
      <c r="C995" s="58" t="s">
        <v>1879</v>
      </c>
      <c r="D995" s="13" t="s">
        <v>0</v>
      </c>
      <c r="E995" s="71" t="s">
        <v>2072</v>
      </c>
      <c r="F995" s="8" t="s">
        <v>2072</v>
      </c>
      <c r="G995" s="8" t="s">
        <v>2072</v>
      </c>
      <c r="H995" s="8" t="s">
        <v>2072</v>
      </c>
      <c r="I995" s="1"/>
      <c r="J995" s="551" t="str">
        <f t="shared" si="70"/>
        <v/>
      </c>
    </row>
    <row r="996" spans="1:10" ht="30.75" hidden="1" thickBot="1" x14ac:dyDescent="0.3">
      <c r="A996" s="233" t="str">
        <f>IF(E996="visualizzare","X","")</f>
        <v/>
      </c>
      <c r="B996" s="222"/>
      <c r="C996" s="224" t="s">
        <v>1880</v>
      </c>
      <c r="D996" s="225"/>
      <c r="E996" s="236"/>
      <c r="F996" s="8" t="s">
        <v>2072</v>
      </c>
      <c r="G996" s="8" t="s">
        <v>2072</v>
      </c>
      <c r="H996" s="8" t="s">
        <v>2072</v>
      </c>
      <c r="J996" s="551" t="str">
        <f t="shared" si="70"/>
        <v/>
      </c>
    </row>
    <row r="997" spans="1:10" ht="15.75" hidden="1" thickBot="1" x14ac:dyDescent="0.3">
      <c r="A997" s="73" t="str">
        <f>IF(OR(COUNTIF(A998:A1004,"X")&gt;0,J997="non applic."),"X","")</f>
        <v/>
      </c>
      <c r="B997" s="203">
        <v>6303</v>
      </c>
      <c r="C997" s="144" t="s">
        <v>1881</v>
      </c>
      <c r="D997" s="145"/>
      <c r="E997" s="205"/>
      <c r="F997" s="8" t="s">
        <v>2072</v>
      </c>
      <c r="G997" s="8" t="s">
        <v>2072</v>
      </c>
      <c r="H997" s="8" t="s">
        <v>2072</v>
      </c>
      <c r="I997" s="1"/>
      <c r="J997" s="551" t="str">
        <f t="shared" ref="J997:J1004" si="71">IF(OR($E$876="non applic.",$E$962="non applic.",$E$997="non applic.")=TRUE,"entfällt","")</f>
        <v/>
      </c>
    </row>
    <row r="998" spans="1:10" ht="29.45" hidden="1" customHeight="1" x14ac:dyDescent="0.25">
      <c r="A998" s="76" t="str">
        <f>IF(E998="con difetti","X",
IF(E998="non applic.","na",
IF(E998="prog. ITR","I",
IF(E998="nota","no",
IF(OR(E998="senza difetti",E998="verificare"),"","")))))</f>
        <v/>
      </c>
      <c r="B998" s="196">
        <v>6303.01</v>
      </c>
      <c r="C998" s="77" t="s">
        <v>1882</v>
      </c>
      <c r="D998" s="78" t="s">
        <v>1</v>
      </c>
      <c r="E998" s="79" t="s">
        <v>2072</v>
      </c>
      <c r="F998" s="8" t="s">
        <v>2072</v>
      </c>
      <c r="G998" s="8" t="s">
        <v>2072</v>
      </c>
      <c r="H998" s="8" t="s">
        <v>2072</v>
      </c>
      <c r="I998" s="1"/>
      <c r="J998" s="551" t="str">
        <f t="shared" si="71"/>
        <v/>
      </c>
    </row>
    <row r="999" spans="1:10" ht="30.75" hidden="1" thickBot="1" x14ac:dyDescent="0.3">
      <c r="A999" s="218" t="str">
        <f>IF(E999="visualizzare","X","")</f>
        <v/>
      </c>
      <c r="B999" s="219"/>
      <c r="C999" s="220" t="s">
        <v>1883</v>
      </c>
      <c r="D999" s="223"/>
      <c r="E999" s="236"/>
      <c r="F999" s="8" t="s">
        <v>2072</v>
      </c>
      <c r="G999" s="8" t="s">
        <v>2072</v>
      </c>
      <c r="H999" s="8" t="s">
        <v>2072</v>
      </c>
      <c r="I999" s="1"/>
      <c r="J999" s="551" t="str">
        <f t="shared" si="71"/>
        <v/>
      </c>
    </row>
    <row r="1000" spans="1:10" ht="29.45" hidden="1" customHeight="1" x14ac:dyDescent="0.25">
      <c r="A1000" s="218" t="str">
        <f>IF(E1000="visualizzare","X","")</f>
        <v/>
      </c>
      <c r="B1000" s="219"/>
      <c r="C1000" s="220" t="s">
        <v>1805</v>
      </c>
      <c r="D1000" s="223"/>
      <c r="E1000" s="236"/>
      <c r="F1000" s="8" t="s">
        <v>2072</v>
      </c>
      <c r="G1000" s="8" t="s">
        <v>2072</v>
      </c>
      <c r="H1000" s="8" t="s">
        <v>2072</v>
      </c>
      <c r="I1000" s="1"/>
      <c r="J1000" s="551" t="str">
        <f t="shared" si="71"/>
        <v/>
      </c>
    </row>
    <row r="1001" spans="1:10" ht="15" hidden="1" customHeight="1" x14ac:dyDescent="0.25">
      <c r="A1001" s="76" t="str">
        <f>IF(E1001="con difetti","X",
IF(E1001="non applic.","na",
IF(E1001="prog. ITR","I",
IF(E1001="nota","no",
IF(OR(E1001="senza difetti",E1001="verificare"),"","")))))</f>
        <v/>
      </c>
      <c r="B1001" s="195">
        <v>6303.02</v>
      </c>
      <c r="C1001" s="75" t="s">
        <v>1884</v>
      </c>
      <c r="D1001" s="74" t="s">
        <v>1</v>
      </c>
      <c r="E1001" s="79" t="s">
        <v>2072</v>
      </c>
      <c r="F1001" s="8" t="s">
        <v>2072</v>
      </c>
      <c r="G1001" s="8" t="s">
        <v>2072</v>
      </c>
      <c r="H1001" s="8" t="s">
        <v>2072</v>
      </c>
      <c r="I1001" s="1"/>
      <c r="J1001" s="551" t="str">
        <f t="shared" si="71"/>
        <v/>
      </c>
    </row>
    <row r="1002" spans="1:10" ht="30.75" hidden="1" thickBot="1" x14ac:dyDescent="0.3">
      <c r="A1002" s="218" t="str">
        <f>IF(E1002="visualizzare","X","")</f>
        <v/>
      </c>
      <c r="B1002" s="219"/>
      <c r="C1002" s="220" t="s">
        <v>1885</v>
      </c>
      <c r="D1002" s="223"/>
      <c r="E1002" s="236"/>
      <c r="F1002" s="8" t="s">
        <v>2072</v>
      </c>
      <c r="G1002" s="8" t="s">
        <v>2072</v>
      </c>
      <c r="H1002" s="8" t="s">
        <v>2072</v>
      </c>
      <c r="I1002" s="1"/>
      <c r="J1002" s="551" t="str">
        <f t="shared" si="71"/>
        <v/>
      </c>
    </row>
    <row r="1003" spans="1:10" ht="29.45" hidden="1" customHeight="1" x14ac:dyDescent="0.25">
      <c r="A1003" s="218" t="str">
        <f>IF(E1003="visualizzare","X","")</f>
        <v/>
      </c>
      <c r="B1003" s="219"/>
      <c r="C1003" s="220" t="s">
        <v>1805</v>
      </c>
      <c r="D1003" s="223"/>
      <c r="E1003" s="236"/>
      <c r="F1003" s="8" t="s">
        <v>2072</v>
      </c>
      <c r="G1003" s="8" t="s">
        <v>2072</v>
      </c>
      <c r="H1003" s="8" t="s">
        <v>2072</v>
      </c>
      <c r="I1003" s="1"/>
      <c r="J1003" s="551" t="str">
        <f t="shared" si="71"/>
        <v/>
      </c>
    </row>
    <row r="1004" spans="1:10" ht="29.45" hidden="1" customHeight="1" thickBot="1" x14ac:dyDescent="0.3">
      <c r="A1004" s="218" t="str">
        <f>IF(E1004="visualizzare","X","")</f>
        <v/>
      </c>
      <c r="B1004" s="222"/>
      <c r="C1004" s="224" t="s">
        <v>1202</v>
      </c>
      <c r="D1004" s="225"/>
      <c r="E1004" s="236"/>
      <c r="F1004" s="8" t="s">
        <v>2072</v>
      </c>
      <c r="G1004" s="8" t="s">
        <v>2072</v>
      </c>
      <c r="H1004" s="8" t="s">
        <v>2072</v>
      </c>
      <c r="I1004" s="1"/>
      <c r="J1004" s="551" t="str">
        <f t="shared" si="71"/>
        <v/>
      </c>
    </row>
    <row r="1005" spans="1:10" ht="15.75" thickBot="1" x14ac:dyDescent="0.3">
      <c r="A1005" s="154" t="str">
        <f>IF(OR(A1006="X",J1005="non applic."),"X","")</f>
        <v/>
      </c>
      <c r="B1005" s="202">
        <v>6400</v>
      </c>
      <c r="C1005" s="143" t="s">
        <v>1886</v>
      </c>
      <c r="D1005" s="147"/>
      <c r="E1005" s="204"/>
      <c r="F1005" s="8" t="s">
        <v>2072</v>
      </c>
      <c r="G1005" s="8" t="s">
        <v>2072</v>
      </c>
      <c r="H1005" s="8" t="s">
        <v>2072</v>
      </c>
      <c r="I1005" s="8" t="s">
        <v>2072</v>
      </c>
      <c r="J1005" s="551" t="str">
        <f>IF(OR($E$876="non applic.",$E$1005="non applic.")=TRUE,"entfällt","")</f>
        <v/>
      </c>
    </row>
    <row r="1006" spans="1:10" ht="15.75" thickBot="1" x14ac:dyDescent="0.3">
      <c r="A1006" s="73" t="str">
        <f>IF(OR(COUNTIF(A1007:A1020,"X")&gt;0,J1006="non applic."),"X","")</f>
        <v/>
      </c>
      <c r="B1006" s="203">
        <v>6401</v>
      </c>
      <c r="C1006" s="144" t="s">
        <v>1887</v>
      </c>
      <c r="D1006" s="145"/>
      <c r="E1006" s="205"/>
      <c r="F1006" s="8" t="s">
        <v>2072</v>
      </c>
      <c r="G1006" s="8" t="s">
        <v>2072</v>
      </c>
      <c r="H1006" s="8" t="s">
        <v>2072</v>
      </c>
      <c r="I1006" s="8" t="s">
        <v>2072</v>
      </c>
      <c r="J1006" s="551" t="str">
        <f t="shared" ref="J1006:J1020" si="72">IF(OR($E$876="non applic.",$E$1005="non applic.",$E$1006="non applic.")=TRUE,"entfällt","")</f>
        <v/>
      </c>
    </row>
    <row r="1007" spans="1:10" ht="30" hidden="1" x14ac:dyDescent="0.25">
      <c r="A1007" s="67" t="str">
        <f>IF(E1007="con difetti","X",
IF(E1007="non applic.","na",
IF(E1007="prog. ITR","I",
IF(E1007="nota","no",
IF(OR(E1007="senza difetti",E1007="verificare"),"","")))))</f>
        <v/>
      </c>
      <c r="B1007" s="189">
        <v>6401.01</v>
      </c>
      <c r="C1007" s="68" t="s">
        <v>1888</v>
      </c>
      <c r="D1007" s="19" t="s">
        <v>2073</v>
      </c>
      <c r="E1007" s="72" t="s">
        <v>2072</v>
      </c>
      <c r="F1007" s="8" t="s">
        <v>2072</v>
      </c>
      <c r="G1007" s="8" t="s">
        <v>2072</v>
      </c>
      <c r="H1007" s="8" t="s">
        <v>2072</v>
      </c>
      <c r="I1007" s="1"/>
      <c r="J1007" s="551" t="str">
        <f t="shared" si="72"/>
        <v/>
      </c>
    </row>
    <row r="1008" spans="1:10" ht="45" hidden="1" x14ac:dyDescent="0.25">
      <c r="A1008" s="218" t="str">
        <f>IF(E1008="visualizzare","X","")</f>
        <v/>
      </c>
      <c r="B1008" s="219"/>
      <c r="C1008" s="231" t="s">
        <v>1889</v>
      </c>
      <c r="D1008" s="223"/>
      <c r="E1008" s="236"/>
      <c r="F1008" s="8" t="s">
        <v>2072</v>
      </c>
      <c r="G1008" s="8" t="s">
        <v>2072</v>
      </c>
      <c r="H1008" s="8" t="s">
        <v>2072</v>
      </c>
      <c r="I1008" s="1"/>
      <c r="J1008" s="551" t="str">
        <f t="shared" si="72"/>
        <v/>
      </c>
    </row>
    <row r="1009" spans="1:10" ht="15" hidden="1" customHeight="1" x14ac:dyDescent="0.25">
      <c r="A1009" s="218" t="str">
        <f>IF(E1009="visualizzare","X","")</f>
        <v/>
      </c>
      <c r="B1009" s="219"/>
      <c r="C1009" s="247" t="s">
        <v>1890</v>
      </c>
      <c r="D1009" s="223"/>
      <c r="E1009" s="236"/>
      <c r="F1009" s="8" t="s">
        <v>2072</v>
      </c>
      <c r="G1009" s="8" t="s">
        <v>2072</v>
      </c>
      <c r="H1009" s="8" t="s">
        <v>2072</v>
      </c>
      <c r="I1009" s="1"/>
      <c r="J1009" s="551" t="str">
        <f t="shared" si="72"/>
        <v/>
      </c>
    </row>
    <row r="1010" spans="1:10" ht="15" hidden="1" customHeight="1" x14ac:dyDescent="0.25">
      <c r="A1010" s="218" t="str">
        <f>IF(E1010="visualizzare","X","")</f>
        <v/>
      </c>
      <c r="B1010" s="219"/>
      <c r="C1010" s="247" t="s">
        <v>1891</v>
      </c>
      <c r="D1010" s="223"/>
      <c r="E1010" s="236"/>
      <c r="F1010" s="8" t="s">
        <v>2072</v>
      </c>
      <c r="G1010" s="8" t="s">
        <v>2072</v>
      </c>
      <c r="H1010" s="8" t="s">
        <v>2072</v>
      </c>
      <c r="I1010" s="1"/>
      <c r="J1010" s="551" t="str">
        <f t="shared" si="72"/>
        <v/>
      </c>
    </row>
    <row r="1011" spans="1:10" ht="29.45" hidden="1" customHeight="1" x14ac:dyDescent="0.25">
      <c r="A1011" s="67" t="str">
        <f>IF(E1011="con difetti","X",
IF(E1011="non applic.","na",
IF(E1011="prog. ITR","I",
IF(E1011="nota","no",
IF(OR(E1011="senza difetti",E1011="verificare"),"","")))))</f>
        <v/>
      </c>
      <c r="B1011" s="61">
        <v>6401.02</v>
      </c>
      <c r="C1011" s="12" t="s">
        <v>1892</v>
      </c>
      <c r="D1011" s="14" t="s">
        <v>2073</v>
      </c>
      <c r="E1011" s="72" t="s">
        <v>2072</v>
      </c>
      <c r="F1011" s="8" t="s">
        <v>2072</v>
      </c>
      <c r="G1011" s="8" t="s">
        <v>2072</v>
      </c>
      <c r="H1011" s="1"/>
      <c r="I1011" s="1"/>
      <c r="J1011" s="551" t="str">
        <f t="shared" si="72"/>
        <v/>
      </c>
    </row>
    <row r="1012" spans="1:10" ht="45" hidden="1" x14ac:dyDescent="0.25">
      <c r="A1012" s="218" t="str">
        <f>IF(E1012="visualizzare","X","")</f>
        <v/>
      </c>
      <c r="B1012" s="219"/>
      <c r="C1012" s="220" t="s">
        <v>1893</v>
      </c>
      <c r="D1012" s="223"/>
      <c r="E1012" s="236"/>
      <c r="F1012" s="8" t="s">
        <v>2072</v>
      </c>
      <c r="G1012" s="8" t="s">
        <v>2072</v>
      </c>
      <c r="H1012" s="1"/>
      <c r="I1012" s="1"/>
      <c r="J1012" s="551" t="str">
        <f t="shared" si="72"/>
        <v/>
      </c>
    </row>
    <row r="1013" spans="1:10" ht="29.45" customHeight="1" x14ac:dyDescent="0.25">
      <c r="A1013" s="67" t="str">
        <f>IF(E1013="con difetti","X",
IF(E1013="non applic.","na",
IF(E1013="prog. ITR","I",
IF(E1013="nota","no",
IF(OR(E1013="senza difetti",E1013="verificare"),"","")))))</f>
        <v/>
      </c>
      <c r="B1013" s="61">
        <v>6401.03</v>
      </c>
      <c r="C1013" s="12" t="s">
        <v>1894</v>
      </c>
      <c r="D1013" s="14" t="s">
        <v>2073</v>
      </c>
      <c r="E1013" s="72" t="s">
        <v>2072</v>
      </c>
      <c r="F1013" s="8" t="s">
        <v>2072</v>
      </c>
      <c r="G1013" s="8" t="s">
        <v>2072</v>
      </c>
      <c r="H1013" s="8" t="s">
        <v>2072</v>
      </c>
      <c r="I1013" s="8" t="s">
        <v>2072</v>
      </c>
      <c r="J1013" s="551" t="str">
        <f t="shared" si="72"/>
        <v/>
      </c>
    </row>
    <row r="1014" spans="1:10" ht="29.45" customHeight="1" x14ac:dyDescent="0.25">
      <c r="A1014" s="218" t="str">
        <f>IF(E1014="visualizzare","X","")</f>
        <v/>
      </c>
      <c r="B1014" s="219"/>
      <c r="C1014" s="220" t="s">
        <v>1895</v>
      </c>
      <c r="D1014" s="223"/>
      <c r="E1014" s="236"/>
      <c r="F1014" s="8" t="s">
        <v>2072</v>
      </c>
      <c r="G1014" s="8" t="s">
        <v>2072</v>
      </c>
      <c r="H1014" s="8" t="s">
        <v>2072</v>
      </c>
      <c r="I1014" s="8" t="s">
        <v>2072</v>
      </c>
      <c r="J1014" s="551" t="str">
        <f t="shared" si="72"/>
        <v/>
      </c>
    </row>
    <row r="1015" spans="1:10" ht="15" hidden="1" customHeight="1" x14ac:dyDescent="0.25">
      <c r="A1015" s="67" t="str">
        <f>IF(E1015="con difetti","X",
IF(E1015="non applic.","na",
IF(E1015="prog. ITR","I",
IF(E1015="nota","no",
IF(OR(E1015="senza difetti",E1015="verificare"),"","")))))</f>
        <v/>
      </c>
      <c r="B1015" s="61">
        <v>6401.04</v>
      </c>
      <c r="C1015" s="12" t="s">
        <v>1896</v>
      </c>
      <c r="D1015" s="14" t="s">
        <v>2073</v>
      </c>
      <c r="E1015" s="72" t="s">
        <v>2072</v>
      </c>
      <c r="F1015" s="8" t="s">
        <v>2072</v>
      </c>
      <c r="G1015" s="8" t="s">
        <v>2072</v>
      </c>
      <c r="H1015" s="1"/>
      <c r="I1015" s="1"/>
      <c r="J1015" s="551" t="str">
        <f t="shared" si="72"/>
        <v/>
      </c>
    </row>
    <row r="1016" spans="1:10" ht="45" hidden="1" x14ac:dyDescent="0.25">
      <c r="A1016" s="218" t="str">
        <f>IF(E1016="visualizzare","X","")</f>
        <v/>
      </c>
      <c r="B1016" s="219"/>
      <c r="C1016" s="220" t="s">
        <v>1897</v>
      </c>
      <c r="D1016" s="223"/>
      <c r="E1016" s="236"/>
      <c r="F1016" s="8" t="s">
        <v>2072</v>
      </c>
      <c r="G1016" s="8" t="s">
        <v>2072</v>
      </c>
      <c r="H1016" s="1"/>
      <c r="I1016" s="1"/>
      <c r="J1016" s="551" t="str">
        <f t="shared" si="72"/>
        <v/>
      </c>
    </row>
    <row r="1017" spans="1:10" ht="29.45" customHeight="1" x14ac:dyDescent="0.25">
      <c r="A1017" s="65" t="str">
        <f>IF(E1017="con difetti","X",
IF(E1017="non applic.","na",
IF(E1017="prog. ITR","I",
IF(E1017="nota","no",
IF(OR(E1017="senza difetti",E1017="verificare"),"","")))))</f>
        <v/>
      </c>
      <c r="B1017" s="187">
        <v>6401.05</v>
      </c>
      <c r="C1017" s="58" t="s">
        <v>1898</v>
      </c>
      <c r="D1017" s="13" t="s">
        <v>0</v>
      </c>
      <c r="E1017" s="71" t="s">
        <v>2072</v>
      </c>
      <c r="F1017" s="8" t="s">
        <v>2072</v>
      </c>
      <c r="G1017" s="8" t="s">
        <v>2072</v>
      </c>
      <c r="H1017" s="8" t="s">
        <v>2072</v>
      </c>
      <c r="I1017" s="8" t="s">
        <v>2072</v>
      </c>
      <c r="J1017" s="551" t="str">
        <f t="shared" si="72"/>
        <v/>
      </c>
    </row>
    <row r="1018" spans="1:10" ht="44.1" customHeight="1" x14ac:dyDescent="0.25">
      <c r="A1018" s="218" t="str">
        <f>IF(E1018="visualizzare","X","")</f>
        <v/>
      </c>
      <c r="B1018" s="219"/>
      <c r="C1018" s="220" t="s">
        <v>1899</v>
      </c>
      <c r="D1018" s="223"/>
      <c r="E1018" s="236"/>
      <c r="F1018" s="8" t="s">
        <v>2072</v>
      </c>
      <c r="G1018" s="8" t="s">
        <v>2072</v>
      </c>
      <c r="H1018" s="8" t="s">
        <v>2072</v>
      </c>
      <c r="I1018" s="8" t="s">
        <v>2072</v>
      </c>
      <c r="J1018" s="551" t="str">
        <f t="shared" si="72"/>
        <v/>
      </c>
    </row>
    <row r="1019" spans="1:10" ht="15" customHeight="1" x14ac:dyDescent="0.25">
      <c r="A1019" s="218" t="str">
        <f>IF(E1019="visualizzare","X","")</f>
        <v/>
      </c>
      <c r="B1019" s="219"/>
      <c r="C1019" s="249" t="s">
        <v>1900</v>
      </c>
      <c r="D1019" s="223"/>
      <c r="E1019" s="236"/>
      <c r="F1019" s="8" t="s">
        <v>2072</v>
      </c>
      <c r="G1019" s="8" t="s">
        <v>2072</v>
      </c>
      <c r="H1019" s="8" t="s">
        <v>2072</v>
      </c>
      <c r="I1019" s="8" t="s">
        <v>2072</v>
      </c>
      <c r="J1019" s="551" t="str">
        <f t="shared" si="72"/>
        <v/>
      </c>
    </row>
    <row r="1020" spans="1:10" ht="15" customHeight="1" thickBot="1" x14ac:dyDescent="0.3">
      <c r="A1020" s="233" t="str">
        <f>IF(E1020="visualizzare","X","")</f>
        <v/>
      </c>
      <c r="B1020" s="222"/>
      <c r="C1020" s="250" t="s">
        <v>1901</v>
      </c>
      <c r="D1020" s="225"/>
      <c r="E1020" s="237"/>
      <c r="F1020" s="8" t="s">
        <v>2072</v>
      </c>
      <c r="G1020" s="8" t="s">
        <v>2072</v>
      </c>
      <c r="H1020" s="8" t="s">
        <v>2072</v>
      </c>
      <c r="I1020" s="8" t="s">
        <v>2072</v>
      </c>
      <c r="J1020" s="551" t="str">
        <f t="shared" si="72"/>
        <v/>
      </c>
    </row>
    <row r="1021" spans="1:10" ht="15" customHeight="1" thickBot="1" x14ac:dyDescent="0.3">
      <c r="A1021" s="167" t="str">
        <f>IF(OR(A1022="X",A1023="X",A1024="X",J1021="non applic."),"X","")</f>
        <v/>
      </c>
      <c r="B1021" s="190">
        <v>6500</v>
      </c>
      <c r="C1021" s="168" t="s">
        <v>2380</v>
      </c>
      <c r="D1021" s="169"/>
      <c r="E1021" s="210"/>
      <c r="F1021" s="8" t="s">
        <v>2072</v>
      </c>
      <c r="G1021" s="8" t="s">
        <v>2072</v>
      </c>
      <c r="H1021" s="8" t="s">
        <v>2072</v>
      </c>
      <c r="I1021" s="8" t="s">
        <v>2072</v>
      </c>
      <c r="J1021" s="551" t="str">
        <f>IF(OR($E$876="non applic.",$E$1021="non applic.")=TRUE,"entfällt","")</f>
        <v/>
      </c>
    </row>
    <row r="1022" spans="1:10" ht="15" customHeight="1" x14ac:dyDescent="0.25">
      <c r="A1022" s="164" t="str">
        <f t="shared" ref="A1022:A1024" si="73">IF(E1022="con difetti","X",
IF(E1022="non applic.","na",
IF(E1022="prog. ITR","I",
IF(E1022="nota","no",
IF(OR(E1022="senza difetti",E1022="verificare"),"","")))))</f>
        <v/>
      </c>
      <c r="B1022" s="191">
        <v>6501</v>
      </c>
      <c r="C1022" s="158" t="s">
        <v>2068</v>
      </c>
      <c r="D1022" s="166"/>
      <c r="E1022" s="159"/>
      <c r="F1022" s="8" t="s">
        <v>2072</v>
      </c>
      <c r="G1022" s="8" t="s">
        <v>2072</v>
      </c>
      <c r="H1022" s="8" t="s">
        <v>2072</v>
      </c>
      <c r="I1022" s="8" t="s">
        <v>2072</v>
      </c>
      <c r="J1022" s="551" t="str">
        <f>IF(OR($E$876="non applic.",$E$1021="non applic.",$E$1022="non applic.")=TRUE,"entfällt","")</f>
        <v/>
      </c>
    </row>
    <row r="1023" spans="1:10" ht="15" customHeight="1" x14ac:dyDescent="0.25">
      <c r="A1023" s="164" t="str">
        <f t="shared" si="73"/>
        <v/>
      </c>
      <c r="B1023" s="192">
        <v>6502</v>
      </c>
      <c r="C1023" s="158" t="s">
        <v>2068</v>
      </c>
      <c r="D1023" s="156"/>
      <c r="E1023" s="159"/>
      <c r="F1023" s="8" t="s">
        <v>2072</v>
      </c>
      <c r="G1023" s="8" t="s">
        <v>2072</v>
      </c>
      <c r="H1023" s="8" t="s">
        <v>2072</v>
      </c>
      <c r="I1023" s="8" t="s">
        <v>2072</v>
      </c>
      <c r="J1023" s="551" t="str">
        <f>IF(OR($E$876="non applic.",$E$1021="non applic.",$E$1023="non applic.")=TRUE,"entfällt","")</f>
        <v/>
      </c>
    </row>
    <row r="1024" spans="1:10" ht="15" customHeight="1" thickBot="1" x14ac:dyDescent="0.3">
      <c r="A1024" s="164" t="str">
        <f t="shared" si="73"/>
        <v/>
      </c>
      <c r="B1024" s="193">
        <v>6503</v>
      </c>
      <c r="C1024" s="160" t="s">
        <v>2067</v>
      </c>
      <c r="D1024" s="161"/>
      <c r="E1024" s="610"/>
      <c r="F1024" s="8" t="s">
        <v>2072</v>
      </c>
      <c r="G1024" s="8" t="s">
        <v>2072</v>
      </c>
      <c r="H1024" s="8" t="s">
        <v>2072</v>
      </c>
      <c r="I1024" s="8" t="s">
        <v>2072</v>
      </c>
      <c r="J1024" s="551" t="str">
        <f>IF(OR($E$876="non applic.",$E$1021="non applic.",$E$1024="non applic.")=TRUE,"entfällt","")</f>
        <v/>
      </c>
    </row>
    <row r="1025" spans="1:10" ht="19.5" hidden="1" thickBot="1" x14ac:dyDescent="0.3">
      <c r="A1025" s="211" t="str">
        <f>IF(OR(A1026="X",A1066="X",A1082="X",A1130="X",J1025="non applic."),"X","")</f>
        <v/>
      </c>
      <c r="B1025" s="212">
        <v>7000</v>
      </c>
      <c r="C1025" s="605" t="s">
        <v>1902</v>
      </c>
      <c r="D1025" s="606"/>
      <c r="E1025" s="607"/>
      <c r="F1025" s="8" t="s">
        <v>2072</v>
      </c>
      <c r="G1025" s="8" t="s">
        <v>2072</v>
      </c>
      <c r="H1025" s="8" t="s">
        <v>2072</v>
      </c>
      <c r="I1025" s="1"/>
      <c r="J1025" s="551" t="str">
        <f>IF(OR($E$1025="non applic.")=TRUE,"entfällt","")</f>
        <v/>
      </c>
    </row>
    <row r="1026" spans="1:10" ht="15.75" hidden="1" thickBot="1" x14ac:dyDescent="0.3">
      <c r="A1026" s="154" t="str">
        <f>IF(OR(A1027="X",J1026="non applic."),"X","")</f>
        <v/>
      </c>
      <c r="B1026" s="202">
        <v>7100</v>
      </c>
      <c r="C1026" s="595" t="s">
        <v>1903</v>
      </c>
      <c r="D1026" s="147"/>
      <c r="E1026" s="208"/>
      <c r="F1026" s="8" t="s">
        <v>2072</v>
      </c>
      <c r="G1026" s="8" t="s">
        <v>2072</v>
      </c>
      <c r="H1026" s="8" t="s">
        <v>2072</v>
      </c>
      <c r="I1026" s="1"/>
      <c r="J1026" s="551" t="str">
        <f>IF(OR($E$1025="non applic.",$E$1026="non applic.")=TRUE,"entfällt","")</f>
        <v/>
      </c>
    </row>
    <row r="1027" spans="1:10" ht="30.75" hidden="1" thickBot="1" x14ac:dyDescent="0.3">
      <c r="A1027" s="73" t="str">
        <f>IF(OR(COUNTIF(A1028:A1065,"X")&gt;0,J1027="non applic."),"X","")</f>
        <v/>
      </c>
      <c r="B1027" s="203">
        <v>7101</v>
      </c>
      <c r="C1027" s="144" t="s">
        <v>1904</v>
      </c>
      <c r="D1027" s="145"/>
      <c r="E1027" s="205"/>
      <c r="F1027" s="8" t="s">
        <v>2072</v>
      </c>
      <c r="G1027" s="8" t="s">
        <v>2072</v>
      </c>
      <c r="H1027" s="8" t="s">
        <v>2072</v>
      </c>
      <c r="I1027" s="1"/>
      <c r="J1027" s="551" t="str">
        <f t="shared" ref="J1027:J1065" si="74">IF(OR($E$1025="non applic.",$E$1026="non applic.",$E$1027="non applic.")=TRUE,"entfällt","")</f>
        <v/>
      </c>
    </row>
    <row r="1028" spans="1:10" ht="29.45" hidden="1" customHeight="1" x14ac:dyDescent="0.25">
      <c r="A1028" s="218" t="str">
        <f>IF(E1028="visualizzare","X","")</f>
        <v/>
      </c>
      <c r="B1028" s="226"/>
      <c r="C1028" s="227" t="s">
        <v>1905</v>
      </c>
      <c r="D1028" s="228"/>
      <c r="E1028" s="236"/>
      <c r="F1028" s="8" t="s">
        <v>2072</v>
      </c>
      <c r="G1028" s="8" t="s">
        <v>2072</v>
      </c>
      <c r="H1028" s="8" t="s">
        <v>2072</v>
      </c>
      <c r="I1028" s="1"/>
      <c r="J1028" s="551" t="str">
        <f t="shared" si="74"/>
        <v/>
      </c>
    </row>
    <row r="1029" spans="1:10" ht="29.45" hidden="1" customHeight="1" x14ac:dyDescent="0.25">
      <c r="A1029" s="65" t="str">
        <f>IF(E1029="con difetti","X",
IF(E1029="non applic.","na",
IF(E1029="prog. ITR","I",
IF(E1029="nota","no",
IF(OR(E1029="senza difetti",E1029="verificare"),"","")))))</f>
        <v/>
      </c>
      <c r="B1029" s="187">
        <v>7101.01</v>
      </c>
      <c r="C1029" s="58" t="s">
        <v>1906</v>
      </c>
      <c r="D1029" s="13" t="s">
        <v>0</v>
      </c>
      <c r="E1029" s="71" t="s">
        <v>2072</v>
      </c>
      <c r="F1029" s="8" t="s">
        <v>2072</v>
      </c>
      <c r="G1029" s="8" t="s">
        <v>2072</v>
      </c>
      <c r="H1029" s="8" t="s">
        <v>2072</v>
      </c>
      <c r="I1029" s="1"/>
      <c r="J1029" s="551" t="str">
        <f t="shared" si="74"/>
        <v/>
      </c>
    </row>
    <row r="1030" spans="1:10" ht="28.35" hidden="1" customHeight="1" x14ac:dyDescent="0.25">
      <c r="A1030" s="218" t="str">
        <f t="shared" ref="A1030:A1038" si="75">IF(E1030="visualizzare","X","")</f>
        <v/>
      </c>
      <c r="B1030" s="219"/>
      <c r="C1030" s="220" t="s">
        <v>1907</v>
      </c>
      <c r="D1030" s="223"/>
      <c r="E1030" s="236"/>
      <c r="F1030" s="8" t="s">
        <v>2072</v>
      </c>
      <c r="G1030" s="8" t="s">
        <v>2072</v>
      </c>
      <c r="H1030" s="8" t="s">
        <v>2072</v>
      </c>
      <c r="I1030" s="1"/>
      <c r="J1030" s="551" t="str">
        <f t="shared" si="74"/>
        <v/>
      </c>
    </row>
    <row r="1031" spans="1:10" ht="15" hidden="1" customHeight="1" x14ac:dyDescent="0.25">
      <c r="A1031" s="218" t="str">
        <f t="shared" si="75"/>
        <v/>
      </c>
      <c r="B1031" s="219"/>
      <c r="C1031" s="220" t="s">
        <v>1908</v>
      </c>
      <c r="D1031" s="223"/>
      <c r="E1031" s="236"/>
      <c r="F1031" s="8" t="s">
        <v>2072</v>
      </c>
      <c r="G1031" s="8" t="s">
        <v>2072</v>
      </c>
      <c r="H1031" s="8" t="s">
        <v>2072</v>
      </c>
      <c r="I1031" s="1"/>
      <c r="J1031" s="551" t="str">
        <f t="shared" si="74"/>
        <v/>
      </c>
    </row>
    <row r="1032" spans="1:10" ht="15" hidden="1" customHeight="1" x14ac:dyDescent="0.25">
      <c r="A1032" s="218" t="str">
        <f t="shared" si="75"/>
        <v/>
      </c>
      <c r="B1032" s="219"/>
      <c r="C1032" s="249" t="s">
        <v>1909</v>
      </c>
      <c r="D1032" s="223"/>
      <c r="E1032" s="236"/>
      <c r="F1032" s="8" t="s">
        <v>2072</v>
      </c>
      <c r="G1032" s="8" t="s">
        <v>2072</v>
      </c>
      <c r="H1032" s="8" t="s">
        <v>2072</v>
      </c>
      <c r="I1032" s="1"/>
      <c r="J1032" s="551" t="str">
        <f t="shared" si="74"/>
        <v/>
      </c>
    </row>
    <row r="1033" spans="1:10" ht="15" hidden="1" customHeight="1" x14ac:dyDescent="0.25">
      <c r="A1033" s="218" t="str">
        <f t="shared" si="75"/>
        <v/>
      </c>
      <c r="B1033" s="219"/>
      <c r="C1033" s="249" t="s">
        <v>1910</v>
      </c>
      <c r="D1033" s="223"/>
      <c r="E1033" s="236"/>
      <c r="F1033" s="8" t="s">
        <v>2072</v>
      </c>
      <c r="G1033" s="8" t="s">
        <v>2072</v>
      </c>
      <c r="H1033" s="8" t="s">
        <v>2072</v>
      </c>
      <c r="I1033" s="1"/>
      <c r="J1033" s="551" t="str">
        <f t="shared" si="74"/>
        <v/>
      </c>
    </row>
    <row r="1034" spans="1:10" ht="29.45" hidden="1" customHeight="1" x14ac:dyDescent="0.25">
      <c r="A1034" s="218" t="str">
        <f t="shared" si="75"/>
        <v/>
      </c>
      <c r="B1034" s="219"/>
      <c r="C1034" s="249" t="s">
        <v>1911</v>
      </c>
      <c r="D1034" s="223"/>
      <c r="E1034" s="236"/>
      <c r="F1034" s="8" t="s">
        <v>2072</v>
      </c>
      <c r="G1034" s="8" t="s">
        <v>2072</v>
      </c>
      <c r="H1034" s="8" t="s">
        <v>2072</v>
      </c>
      <c r="I1034" s="1"/>
      <c r="J1034" s="551" t="str">
        <f t="shared" si="74"/>
        <v/>
      </c>
    </row>
    <row r="1035" spans="1:10" ht="15" hidden="1" customHeight="1" x14ac:dyDescent="0.25">
      <c r="A1035" s="218" t="str">
        <f t="shared" si="75"/>
        <v/>
      </c>
      <c r="B1035" s="219"/>
      <c r="C1035" s="249" t="s">
        <v>1912</v>
      </c>
      <c r="D1035" s="223"/>
      <c r="E1035" s="236"/>
      <c r="F1035" s="8" t="s">
        <v>2072</v>
      </c>
      <c r="G1035" s="8" t="s">
        <v>2072</v>
      </c>
      <c r="H1035" s="8" t="s">
        <v>2072</v>
      </c>
      <c r="I1035" s="1"/>
      <c r="J1035" s="551" t="str">
        <f t="shared" si="74"/>
        <v/>
      </c>
    </row>
    <row r="1036" spans="1:10" ht="15" hidden="1" customHeight="1" x14ac:dyDescent="0.25">
      <c r="A1036" s="218" t="str">
        <f t="shared" si="75"/>
        <v/>
      </c>
      <c r="B1036" s="219"/>
      <c r="C1036" s="249" t="s">
        <v>1913</v>
      </c>
      <c r="D1036" s="223"/>
      <c r="E1036" s="236"/>
      <c r="F1036" s="8" t="s">
        <v>2072</v>
      </c>
      <c r="G1036" s="8" t="s">
        <v>2072</v>
      </c>
      <c r="H1036" s="8" t="s">
        <v>2072</v>
      </c>
      <c r="I1036" s="1"/>
      <c r="J1036" s="551" t="str">
        <f t="shared" si="74"/>
        <v/>
      </c>
    </row>
    <row r="1037" spans="1:10" ht="15" hidden="1" customHeight="1" x14ac:dyDescent="0.25">
      <c r="A1037" s="218" t="str">
        <f t="shared" si="75"/>
        <v/>
      </c>
      <c r="B1037" s="219"/>
      <c r="C1037" s="249" t="s">
        <v>1914</v>
      </c>
      <c r="D1037" s="223"/>
      <c r="E1037" s="236"/>
      <c r="F1037" s="8" t="s">
        <v>2072</v>
      </c>
      <c r="G1037" s="8" t="s">
        <v>2072</v>
      </c>
      <c r="H1037" s="8" t="s">
        <v>2072</v>
      </c>
      <c r="I1037" s="1"/>
      <c r="J1037" s="551" t="str">
        <f t="shared" si="74"/>
        <v/>
      </c>
    </row>
    <row r="1038" spans="1:10" ht="29.45" hidden="1" customHeight="1" x14ac:dyDescent="0.25">
      <c r="A1038" s="218" t="str">
        <f t="shared" si="75"/>
        <v/>
      </c>
      <c r="B1038" s="219"/>
      <c r="C1038" s="220" t="s">
        <v>1202</v>
      </c>
      <c r="D1038" s="223"/>
      <c r="E1038" s="236"/>
      <c r="F1038" s="8" t="s">
        <v>2072</v>
      </c>
      <c r="G1038" s="8" t="s">
        <v>2072</v>
      </c>
      <c r="H1038" s="8" t="s">
        <v>2072</v>
      </c>
      <c r="I1038" s="1"/>
      <c r="J1038" s="551" t="str">
        <f t="shared" si="74"/>
        <v/>
      </c>
    </row>
    <row r="1039" spans="1:10" ht="29.45" hidden="1" customHeight="1" x14ac:dyDescent="0.25">
      <c r="A1039" s="65" t="str">
        <f>IF(E1039="con difetti","X",
IF(E1039="non applic.","na",
IF(E1039="prog. ITR","I",
IF(E1039="nota","no",
IF(OR(E1039="senza difetti",E1039="verificare"),"","")))))</f>
        <v/>
      </c>
      <c r="B1039" s="187">
        <v>7101.02</v>
      </c>
      <c r="C1039" s="58" t="s">
        <v>1915</v>
      </c>
      <c r="D1039" s="13" t="s">
        <v>0</v>
      </c>
      <c r="E1039" s="71" t="s">
        <v>2072</v>
      </c>
      <c r="F1039" s="8" t="s">
        <v>2072</v>
      </c>
      <c r="G1039" s="8" t="s">
        <v>2072</v>
      </c>
      <c r="H1039" s="8" t="s">
        <v>2072</v>
      </c>
      <c r="I1039" s="1"/>
      <c r="J1039" s="551" t="str">
        <f t="shared" si="74"/>
        <v/>
      </c>
    </row>
    <row r="1040" spans="1:10" ht="30" hidden="1" x14ac:dyDescent="0.25">
      <c r="A1040" s="218" t="str">
        <f>IF(E1040="visualizzare","X","")</f>
        <v/>
      </c>
      <c r="B1040" s="219"/>
      <c r="C1040" s="220" t="s">
        <v>1916</v>
      </c>
      <c r="D1040" s="223"/>
      <c r="E1040" s="236"/>
      <c r="F1040" s="8" t="s">
        <v>2072</v>
      </c>
      <c r="G1040" s="8" t="s">
        <v>2072</v>
      </c>
      <c r="H1040" s="8" t="s">
        <v>2072</v>
      </c>
      <c r="I1040" s="1"/>
      <c r="J1040" s="551" t="str">
        <f t="shared" si="74"/>
        <v/>
      </c>
    </row>
    <row r="1041" spans="1:10" ht="29.45" hidden="1" customHeight="1" x14ac:dyDescent="0.25">
      <c r="A1041" s="218" t="str">
        <f>IF(E1041="visualizzare","X","")</f>
        <v/>
      </c>
      <c r="B1041" s="219"/>
      <c r="C1041" s="220" t="s">
        <v>1917</v>
      </c>
      <c r="D1041" s="223"/>
      <c r="E1041" s="236"/>
      <c r="F1041" s="8" t="s">
        <v>2072</v>
      </c>
      <c r="G1041" s="8" t="s">
        <v>2072</v>
      </c>
      <c r="H1041" s="8" t="s">
        <v>2072</v>
      </c>
      <c r="I1041" s="1"/>
      <c r="J1041" s="551" t="str">
        <f t="shared" si="74"/>
        <v/>
      </c>
    </row>
    <row r="1042" spans="1:10" ht="29.45" hidden="1" customHeight="1" x14ac:dyDescent="0.25">
      <c r="A1042" s="65" t="str">
        <f>IF(E1042="con difetti","X",
IF(E1042="non applic.","na",
IF(E1042="prog. ITR","I",
IF(E1042="nota","no",
IF(OR(E1042="senza difetti",E1042="verificare"),"","")))))</f>
        <v/>
      </c>
      <c r="B1042" s="187">
        <v>7101.03</v>
      </c>
      <c r="C1042" s="58" t="s">
        <v>1918</v>
      </c>
      <c r="D1042" s="13" t="s">
        <v>0</v>
      </c>
      <c r="E1042" s="71" t="s">
        <v>2072</v>
      </c>
      <c r="F1042" s="8" t="s">
        <v>2072</v>
      </c>
      <c r="G1042" s="8" t="s">
        <v>2072</v>
      </c>
      <c r="H1042" s="8" t="s">
        <v>2072</v>
      </c>
      <c r="I1042" s="1"/>
      <c r="J1042" s="551" t="str">
        <f t="shared" si="74"/>
        <v/>
      </c>
    </row>
    <row r="1043" spans="1:10" ht="30" hidden="1" x14ac:dyDescent="0.25">
      <c r="A1043" s="218" t="str">
        <f>IF(E1043="visualizzare","X","")</f>
        <v/>
      </c>
      <c r="B1043" s="219"/>
      <c r="C1043" s="220" t="s">
        <v>1916</v>
      </c>
      <c r="D1043" s="223"/>
      <c r="E1043" s="236"/>
      <c r="F1043" s="8" t="s">
        <v>2072</v>
      </c>
      <c r="G1043" s="8" t="s">
        <v>2072</v>
      </c>
      <c r="H1043" s="8" t="s">
        <v>2072</v>
      </c>
      <c r="I1043" s="1"/>
      <c r="J1043" s="551" t="str">
        <f t="shared" si="74"/>
        <v/>
      </c>
    </row>
    <row r="1044" spans="1:10" ht="29.45" hidden="1" customHeight="1" x14ac:dyDescent="0.25">
      <c r="A1044" s="218" t="str">
        <f>IF(E1044="visualizzare","X","")</f>
        <v/>
      </c>
      <c r="B1044" s="219"/>
      <c r="C1044" s="220" t="s">
        <v>1919</v>
      </c>
      <c r="D1044" s="223"/>
      <c r="E1044" s="236"/>
      <c r="F1044" s="8" t="s">
        <v>2072</v>
      </c>
      <c r="G1044" s="8" t="s">
        <v>2072</v>
      </c>
      <c r="H1044" s="8" t="s">
        <v>2072</v>
      </c>
      <c r="I1044" s="1"/>
      <c r="J1044" s="551" t="str">
        <f t="shared" si="74"/>
        <v/>
      </c>
    </row>
    <row r="1045" spans="1:10" ht="29.45" hidden="1" customHeight="1" x14ac:dyDescent="0.25">
      <c r="A1045" s="65" t="str">
        <f>IF(E1045="con difetti","X",
IF(E1045="non applic.","na",
IF(E1045="prog. ITR","I",
IF(E1045="nota","no",
IF(OR(E1045="senza difetti",E1045="verificare"),"","")))))</f>
        <v/>
      </c>
      <c r="B1045" s="187">
        <v>7101.04</v>
      </c>
      <c r="C1045" s="58" t="s">
        <v>1920</v>
      </c>
      <c r="D1045" s="13" t="s">
        <v>0</v>
      </c>
      <c r="E1045" s="71" t="s">
        <v>2072</v>
      </c>
      <c r="F1045" s="8" t="s">
        <v>2072</v>
      </c>
      <c r="G1045" s="8" t="s">
        <v>2072</v>
      </c>
      <c r="H1045" s="8" t="s">
        <v>2072</v>
      </c>
      <c r="I1045" s="1"/>
      <c r="J1045" s="551" t="str">
        <f t="shared" si="74"/>
        <v/>
      </c>
    </row>
    <row r="1046" spans="1:10" ht="30" hidden="1" x14ac:dyDescent="0.25">
      <c r="A1046" s="218" t="str">
        <f>IF(E1046="visualizzare","X","")</f>
        <v/>
      </c>
      <c r="B1046" s="219"/>
      <c r="C1046" s="220" t="s">
        <v>1916</v>
      </c>
      <c r="D1046" s="223"/>
      <c r="E1046" s="236"/>
      <c r="F1046" s="8" t="s">
        <v>2072</v>
      </c>
      <c r="G1046" s="8" t="s">
        <v>2072</v>
      </c>
      <c r="H1046" s="8" t="s">
        <v>2072</v>
      </c>
      <c r="I1046" s="1"/>
      <c r="J1046" s="551" t="str">
        <f t="shared" si="74"/>
        <v/>
      </c>
    </row>
    <row r="1047" spans="1:10" ht="29.45" hidden="1" customHeight="1" x14ac:dyDescent="0.25">
      <c r="A1047" s="218" t="str">
        <f>IF(E1047="visualizzare","X","")</f>
        <v/>
      </c>
      <c r="B1047" s="219"/>
      <c r="C1047" s="220" t="s">
        <v>1921</v>
      </c>
      <c r="D1047" s="223"/>
      <c r="E1047" s="236"/>
      <c r="F1047" s="8" t="s">
        <v>2072</v>
      </c>
      <c r="G1047" s="8" t="s">
        <v>2072</v>
      </c>
      <c r="H1047" s="8" t="s">
        <v>2072</v>
      </c>
      <c r="I1047" s="1"/>
      <c r="J1047" s="551" t="str">
        <f t="shared" si="74"/>
        <v/>
      </c>
    </row>
    <row r="1048" spans="1:10" ht="29.45" hidden="1" customHeight="1" x14ac:dyDescent="0.25">
      <c r="A1048" s="218" t="str">
        <f>IF(E1048="visualizzare","X","")</f>
        <v/>
      </c>
      <c r="B1048" s="219"/>
      <c r="C1048" s="220" t="s">
        <v>1922</v>
      </c>
      <c r="D1048" s="223"/>
      <c r="E1048" s="236"/>
      <c r="F1048" s="8" t="s">
        <v>2072</v>
      </c>
      <c r="G1048" s="8" t="s">
        <v>2072</v>
      </c>
      <c r="H1048" s="8" t="s">
        <v>2072</v>
      </c>
      <c r="I1048" s="1"/>
      <c r="J1048" s="551" t="str">
        <f t="shared" si="74"/>
        <v/>
      </c>
    </row>
    <row r="1049" spans="1:10" ht="29.45" hidden="1" customHeight="1" x14ac:dyDescent="0.25">
      <c r="A1049" s="65" t="str">
        <f>IF(E1049="con difetti","X",
IF(E1049="non applic.","na",
IF(E1049="prog. ITR","I",
IF(E1049="nota","no",
IF(OR(E1049="senza difetti",E1049="verificare"),"","")))))</f>
        <v/>
      </c>
      <c r="B1049" s="187">
        <v>7101.05</v>
      </c>
      <c r="C1049" s="58" t="s">
        <v>1923</v>
      </c>
      <c r="D1049" s="13" t="s">
        <v>0</v>
      </c>
      <c r="E1049" s="71" t="s">
        <v>2072</v>
      </c>
      <c r="F1049" s="8" t="s">
        <v>2072</v>
      </c>
      <c r="G1049" s="8" t="s">
        <v>2072</v>
      </c>
      <c r="H1049" s="1"/>
      <c r="I1049" s="1"/>
      <c r="J1049" s="551" t="str">
        <f t="shared" si="74"/>
        <v/>
      </c>
    </row>
    <row r="1050" spans="1:10" ht="29.45" hidden="1" customHeight="1" x14ac:dyDescent="0.25">
      <c r="A1050" s="218" t="str">
        <f>IF(E1050="visualizzare","X","")</f>
        <v/>
      </c>
      <c r="B1050" s="219"/>
      <c r="C1050" s="220" t="s">
        <v>1924</v>
      </c>
      <c r="D1050" s="223"/>
      <c r="E1050" s="236"/>
      <c r="F1050" s="8" t="s">
        <v>2072</v>
      </c>
      <c r="G1050" s="8" t="s">
        <v>2072</v>
      </c>
      <c r="H1050" s="1"/>
      <c r="I1050" s="1"/>
      <c r="J1050" s="551" t="str">
        <f t="shared" si="74"/>
        <v/>
      </c>
    </row>
    <row r="1051" spans="1:10" ht="15" hidden="1" customHeight="1" x14ac:dyDescent="0.25">
      <c r="A1051" s="65" t="str">
        <f>IF(E1051="con difetti","X",
IF(E1051="non applic.","na",
IF(E1051="prog. ITR","I",
IF(E1051="nota","no",
IF(OR(E1051="senza difetti",E1051="verificare"),"","")))))</f>
        <v/>
      </c>
      <c r="B1051" s="187">
        <v>7101.06</v>
      </c>
      <c r="C1051" s="58" t="s">
        <v>1925</v>
      </c>
      <c r="D1051" s="13" t="s">
        <v>0</v>
      </c>
      <c r="E1051" s="71" t="s">
        <v>2072</v>
      </c>
      <c r="F1051" s="8" t="s">
        <v>2072</v>
      </c>
      <c r="G1051" s="8" t="s">
        <v>2072</v>
      </c>
      <c r="H1051" s="8" t="s">
        <v>2072</v>
      </c>
      <c r="I1051" s="1"/>
      <c r="J1051" s="551" t="str">
        <f t="shared" si="74"/>
        <v/>
      </c>
    </row>
    <row r="1052" spans="1:10" ht="29.45" hidden="1" customHeight="1" x14ac:dyDescent="0.25">
      <c r="A1052" s="218" t="str">
        <f>IF(E1052="visualizzare","X","")</f>
        <v/>
      </c>
      <c r="B1052" s="219"/>
      <c r="C1052" s="220" t="s">
        <v>1926</v>
      </c>
      <c r="D1052" s="223"/>
      <c r="E1052" s="236"/>
      <c r="F1052" s="8" t="s">
        <v>2072</v>
      </c>
      <c r="G1052" s="8" t="s">
        <v>2072</v>
      </c>
      <c r="H1052" s="8" t="s">
        <v>2072</v>
      </c>
      <c r="I1052" s="1"/>
      <c r="J1052" s="551" t="str">
        <f t="shared" si="74"/>
        <v/>
      </c>
    </row>
    <row r="1053" spans="1:10" ht="15" hidden="1" customHeight="1" x14ac:dyDescent="0.25">
      <c r="A1053" s="65" t="str">
        <f>IF(E1053="con difetti","X",
IF(E1053="non applic.","na",
IF(E1053="prog. ITR","I",
IF(E1053="nota","no",
IF(OR(E1053="senza difetti",E1053="verificare"),"","")))))</f>
        <v/>
      </c>
      <c r="B1053" s="187">
        <v>7101.07</v>
      </c>
      <c r="C1053" s="58" t="s">
        <v>1927</v>
      </c>
      <c r="D1053" s="13" t="s">
        <v>0</v>
      </c>
      <c r="E1053" s="71" t="s">
        <v>2072</v>
      </c>
      <c r="F1053" s="8" t="s">
        <v>2072</v>
      </c>
      <c r="G1053" s="8" t="s">
        <v>2072</v>
      </c>
      <c r="H1053" s="8" t="s">
        <v>2072</v>
      </c>
      <c r="I1053" s="1"/>
      <c r="J1053" s="551" t="str">
        <f t="shared" si="74"/>
        <v/>
      </c>
    </row>
    <row r="1054" spans="1:10" ht="29.45" hidden="1" customHeight="1" x14ac:dyDescent="0.25">
      <c r="A1054" s="218" t="str">
        <f t="shared" ref="A1054:A1063" si="76">IF(E1054="visualizzare","X","")</f>
        <v/>
      </c>
      <c r="B1054" s="219"/>
      <c r="C1054" s="231" t="s">
        <v>1928</v>
      </c>
      <c r="D1054" s="223"/>
      <c r="E1054" s="236"/>
      <c r="F1054" s="8" t="s">
        <v>2072</v>
      </c>
      <c r="G1054" s="8" t="s">
        <v>2072</v>
      </c>
      <c r="H1054" s="8" t="s">
        <v>2072</v>
      </c>
      <c r="I1054" s="1"/>
      <c r="J1054" s="551" t="str">
        <f t="shared" si="74"/>
        <v/>
      </c>
    </row>
    <row r="1055" spans="1:10" ht="15" hidden="1" customHeight="1" x14ac:dyDescent="0.25">
      <c r="A1055" s="218" t="str">
        <f t="shared" si="76"/>
        <v/>
      </c>
      <c r="B1055" s="219"/>
      <c r="C1055" s="247" t="s">
        <v>1929</v>
      </c>
      <c r="D1055" s="223"/>
      <c r="E1055" s="236"/>
      <c r="F1055" s="8" t="s">
        <v>2072</v>
      </c>
      <c r="G1055" s="8" t="s">
        <v>2072</v>
      </c>
      <c r="H1055" s="8" t="s">
        <v>2072</v>
      </c>
      <c r="I1055" s="1"/>
      <c r="J1055" s="551" t="str">
        <f t="shared" si="74"/>
        <v/>
      </c>
    </row>
    <row r="1056" spans="1:10" ht="43.35" hidden="1" customHeight="1" x14ac:dyDescent="0.25">
      <c r="A1056" s="218" t="str">
        <f t="shared" si="76"/>
        <v/>
      </c>
      <c r="B1056" s="219"/>
      <c r="C1056" s="247" t="s">
        <v>1930</v>
      </c>
      <c r="D1056" s="223"/>
      <c r="E1056" s="236"/>
      <c r="F1056" s="8" t="s">
        <v>2072</v>
      </c>
      <c r="G1056" s="8" t="s">
        <v>2072</v>
      </c>
      <c r="H1056" s="8" t="s">
        <v>2072</v>
      </c>
      <c r="I1056" s="1"/>
      <c r="J1056" s="551" t="str">
        <f t="shared" si="74"/>
        <v/>
      </c>
    </row>
    <row r="1057" spans="1:10" ht="15" hidden="1" customHeight="1" x14ac:dyDescent="0.25">
      <c r="A1057" s="218" t="str">
        <f t="shared" si="76"/>
        <v/>
      </c>
      <c r="B1057" s="219"/>
      <c r="C1057" s="247" t="s">
        <v>1931</v>
      </c>
      <c r="D1057" s="223"/>
      <c r="E1057" s="236"/>
      <c r="F1057" s="8" t="s">
        <v>2072</v>
      </c>
      <c r="G1057" s="8" t="s">
        <v>2072</v>
      </c>
      <c r="H1057" s="8" t="s">
        <v>2072</v>
      </c>
      <c r="I1057" s="1"/>
      <c r="J1057" s="551" t="str">
        <f t="shared" si="74"/>
        <v/>
      </c>
    </row>
    <row r="1058" spans="1:10" ht="44.1" hidden="1" customHeight="1" x14ac:dyDescent="0.25">
      <c r="A1058" s="218" t="str">
        <f t="shared" si="76"/>
        <v/>
      </c>
      <c r="B1058" s="219"/>
      <c r="C1058" s="231" t="s">
        <v>1932</v>
      </c>
      <c r="D1058" s="223"/>
      <c r="E1058" s="236"/>
      <c r="F1058" s="8" t="s">
        <v>2072</v>
      </c>
      <c r="G1058" s="8" t="s">
        <v>2072</v>
      </c>
      <c r="H1058" s="8" t="s">
        <v>2072</v>
      </c>
      <c r="I1058" s="1"/>
      <c r="J1058" s="551" t="str">
        <f t="shared" si="74"/>
        <v/>
      </c>
    </row>
    <row r="1059" spans="1:10" ht="29.45" hidden="1" customHeight="1" x14ac:dyDescent="0.25">
      <c r="A1059" s="218" t="str">
        <f t="shared" si="76"/>
        <v/>
      </c>
      <c r="B1059" s="219"/>
      <c r="C1059" s="231" t="s">
        <v>1933</v>
      </c>
      <c r="D1059" s="223"/>
      <c r="E1059" s="236"/>
      <c r="F1059" s="8" t="s">
        <v>2072</v>
      </c>
      <c r="G1059" s="8" t="s">
        <v>2072</v>
      </c>
      <c r="H1059" s="8" t="s">
        <v>2072</v>
      </c>
      <c r="I1059" s="1"/>
      <c r="J1059" s="551" t="str">
        <f t="shared" si="74"/>
        <v/>
      </c>
    </row>
    <row r="1060" spans="1:10" ht="15" hidden="1" customHeight="1" x14ac:dyDescent="0.25">
      <c r="A1060" s="218" t="str">
        <f t="shared" si="76"/>
        <v/>
      </c>
      <c r="B1060" s="219"/>
      <c r="C1060" s="231" t="s">
        <v>1934</v>
      </c>
      <c r="D1060" s="223"/>
      <c r="E1060" s="236"/>
      <c r="F1060" s="8" t="s">
        <v>2072</v>
      </c>
      <c r="G1060" s="8" t="s">
        <v>2072</v>
      </c>
      <c r="H1060" s="8" t="s">
        <v>2072</v>
      </c>
      <c r="I1060" s="1"/>
      <c r="J1060" s="551" t="str">
        <f t="shared" si="74"/>
        <v/>
      </c>
    </row>
    <row r="1061" spans="1:10" ht="29.45" hidden="1" customHeight="1" x14ac:dyDescent="0.25">
      <c r="A1061" s="218" t="str">
        <f t="shared" si="76"/>
        <v/>
      </c>
      <c r="B1061" s="219"/>
      <c r="C1061" s="231" t="s">
        <v>1935</v>
      </c>
      <c r="D1061" s="223"/>
      <c r="E1061" s="236"/>
      <c r="F1061" s="8" t="s">
        <v>2072</v>
      </c>
      <c r="G1061" s="8" t="s">
        <v>2072</v>
      </c>
      <c r="H1061" s="8" t="s">
        <v>2072</v>
      </c>
      <c r="I1061" s="1"/>
      <c r="J1061" s="551" t="str">
        <f t="shared" si="74"/>
        <v/>
      </c>
    </row>
    <row r="1062" spans="1:10" ht="15" hidden="1" customHeight="1" x14ac:dyDescent="0.25">
      <c r="A1062" s="218" t="str">
        <f t="shared" si="76"/>
        <v/>
      </c>
      <c r="B1062" s="219"/>
      <c r="C1062" s="231" t="s">
        <v>1936</v>
      </c>
      <c r="D1062" s="223"/>
      <c r="E1062" s="236"/>
      <c r="F1062" s="8" t="s">
        <v>2072</v>
      </c>
      <c r="G1062" s="8" t="s">
        <v>2072</v>
      </c>
      <c r="H1062" s="8" t="s">
        <v>2072</v>
      </c>
      <c r="I1062" s="1"/>
      <c r="J1062" s="551" t="str">
        <f t="shared" si="74"/>
        <v/>
      </c>
    </row>
    <row r="1063" spans="1:10" ht="15" hidden="1" customHeight="1" x14ac:dyDescent="0.25">
      <c r="A1063" s="218" t="str">
        <f t="shared" si="76"/>
        <v/>
      </c>
      <c r="B1063" s="219"/>
      <c r="C1063" s="231" t="s">
        <v>1937</v>
      </c>
      <c r="D1063" s="223"/>
      <c r="E1063" s="236"/>
      <c r="F1063" s="8" t="s">
        <v>2072</v>
      </c>
      <c r="G1063" s="8" t="s">
        <v>2072</v>
      </c>
      <c r="H1063" s="8" t="s">
        <v>2072</v>
      </c>
      <c r="I1063" s="1"/>
      <c r="J1063" s="551" t="str">
        <f t="shared" si="74"/>
        <v/>
      </c>
    </row>
    <row r="1064" spans="1:10" ht="15" hidden="1" customHeight="1" x14ac:dyDescent="0.25">
      <c r="A1064" s="65" t="str">
        <f>IF(E1064="con difetti","X",
IF(E1064="non applic.","na",
IF(E1064="prog. ITR","I",
IF(E1064="nota","no",
IF(OR(E1064="senza difetti",E1064="verificare"),"","")))))</f>
        <v/>
      </c>
      <c r="B1064" s="187">
        <v>7101.08</v>
      </c>
      <c r="C1064" s="58" t="s">
        <v>1938</v>
      </c>
      <c r="D1064" s="13" t="s">
        <v>0</v>
      </c>
      <c r="E1064" s="71" t="s">
        <v>2072</v>
      </c>
      <c r="F1064" s="8" t="s">
        <v>2072</v>
      </c>
      <c r="G1064" s="8" t="s">
        <v>2072</v>
      </c>
      <c r="H1064" s="8" t="s">
        <v>2072</v>
      </c>
      <c r="I1064" s="1"/>
      <c r="J1064" s="551" t="str">
        <f t="shared" si="74"/>
        <v/>
      </c>
    </row>
    <row r="1065" spans="1:10" ht="15" hidden="1" customHeight="1" thickBot="1" x14ac:dyDescent="0.3">
      <c r="A1065" s="218" t="str">
        <f>IF(E1065="visualizzare","X","")</f>
        <v/>
      </c>
      <c r="B1065" s="222"/>
      <c r="C1065" s="224" t="s">
        <v>1939</v>
      </c>
      <c r="D1065" s="225"/>
      <c r="E1065" s="236"/>
      <c r="F1065" s="8" t="s">
        <v>2072</v>
      </c>
      <c r="G1065" s="8" t="s">
        <v>2072</v>
      </c>
      <c r="H1065" s="8" t="s">
        <v>2072</v>
      </c>
      <c r="I1065" s="1"/>
      <c r="J1065" s="551" t="str">
        <f t="shared" si="74"/>
        <v/>
      </c>
    </row>
    <row r="1066" spans="1:10" ht="15.75" hidden="1" thickBot="1" x14ac:dyDescent="0.3">
      <c r="A1066" s="154" t="str">
        <f>IF(OR(A1067="X",J1066="non applic."),"X","")</f>
        <v/>
      </c>
      <c r="B1066" s="202">
        <v>7200</v>
      </c>
      <c r="C1066" s="143" t="s">
        <v>1940</v>
      </c>
      <c r="D1066" s="147"/>
      <c r="E1066" s="204"/>
      <c r="F1066" s="8" t="s">
        <v>2072</v>
      </c>
      <c r="G1066" s="8" t="s">
        <v>2072</v>
      </c>
      <c r="H1066" s="8" t="s">
        <v>2072</v>
      </c>
      <c r="I1066" s="1"/>
      <c r="J1066" s="551" t="str">
        <f>IF(OR($E$1025="non applic.",$E$1066="non applic.")=TRUE,"entfällt","")</f>
        <v/>
      </c>
    </row>
    <row r="1067" spans="1:10" ht="30.75" hidden="1" thickBot="1" x14ac:dyDescent="0.3">
      <c r="A1067" s="73" t="str">
        <f>IF(OR(COUNTIF(A1068:A1081,"X")&gt;0,J1067="non applic."),"X","")</f>
        <v/>
      </c>
      <c r="B1067" s="203">
        <v>7201</v>
      </c>
      <c r="C1067" s="144" t="s">
        <v>1941</v>
      </c>
      <c r="D1067" s="146"/>
      <c r="E1067" s="206"/>
      <c r="F1067" s="8" t="s">
        <v>2072</v>
      </c>
      <c r="G1067" s="8" t="s">
        <v>2072</v>
      </c>
      <c r="H1067" s="8" t="s">
        <v>2072</v>
      </c>
      <c r="I1067" s="1"/>
      <c r="J1067" s="551" t="str">
        <f t="shared" ref="J1067:J1081" si="77">IF(OR($E$1025="non applic.",$E$1066="non applic.",$E$1067="non applic.")=TRUE,"entfällt","")</f>
        <v/>
      </c>
    </row>
    <row r="1068" spans="1:10" ht="29.45" hidden="1" customHeight="1" x14ac:dyDescent="0.25">
      <c r="A1068" s="65" t="str">
        <f>IF(E1068="con difetti","X",
IF(E1068="non applic.","na",
IF(E1068="prog. ITR","I",
IF(E1068="nota","no",
IF(OR(E1068="senza difetti",E1068="verificare"),"","")))))</f>
        <v/>
      </c>
      <c r="B1068" s="186">
        <v>7201.01</v>
      </c>
      <c r="C1068" s="66" t="s">
        <v>1942</v>
      </c>
      <c r="D1068" s="21" t="s">
        <v>0</v>
      </c>
      <c r="E1068" s="71" t="s">
        <v>2072</v>
      </c>
      <c r="F1068" s="8" t="s">
        <v>2072</v>
      </c>
      <c r="G1068" s="8" t="s">
        <v>2072</v>
      </c>
      <c r="H1068" s="8" t="s">
        <v>2072</v>
      </c>
      <c r="I1068" s="1"/>
      <c r="J1068" s="551" t="str">
        <f t="shared" si="77"/>
        <v/>
      </c>
    </row>
    <row r="1069" spans="1:10" ht="29.45" hidden="1" customHeight="1" x14ac:dyDescent="0.25">
      <c r="A1069" s="218" t="str">
        <f>IF(E1069="visualizzare","X","")</f>
        <v/>
      </c>
      <c r="B1069" s="219"/>
      <c r="C1069" s="220" t="s">
        <v>1943</v>
      </c>
      <c r="D1069" s="223"/>
      <c r="E1069" s="236"/>
      <c r="F1069" s="8" t="s">
        <v>2072</v>
      </c>
      <c r="G1069" s="8" t="s">
        <v>2072</v>
      </c>
      <c r="H1069" s="8" t="s">
        <v>2072</v>
      </c>
      <c r="I1069" s="1"/>
      <c r="J1069" s="551" t="str">
        <f t="shared" si="77"/>
        <v/>
      </c>
    </row>
    <row r="1070" spans="1:10" ht="29.45" hidden="1" customHeight="1" x14ac:dyDescent="0.25">
      <c r="A1070" s="65" t="str">
        <f>IF(E1070="con difetti","X",
IF(E1070="non applic.","na",
IF(E1070="prog. ITR","I",
IF(E1070="nota","no",
IF(OR(E1070="senza difetti",E1070="verificare"),"","")))))</f>
        <v/>
      </c>
      <c r="B1070" s="187">
        <v>7201.02</v>
      </c>
      <c r="C1070" s="58" t="s">
        <v>1944</v>
      </c>
      <c r="D1070" s="13" t="s">
        <v>0</v>
      </c>
      <c r="E1070" s="71" t="s">
        <v>2072</v>
      </c>
      <c r="F1070" s="8" t="s">
        <v>2072</v>
      </c>
      <c r="G1070" s="8" t="s">
        <v>2072</v>
      </c>
      <c r="H1070" s="8" t="s">
        <v>2072</v>
      </c>
      <c r="I1070" s="1"/>
      <c r="J1070" s="551" t="str">
        <f t="shared" si="77"/>
        <v/>
      </c>
    </row>
    <row r="1071" spans="1:10" ht="17.45" hidden="1" customHeight="1" x14ac:dyDescent="0.25">
      <c r="A1071" s="218" t="str">
        <f>IF(E1071="visualizzare","X","")</f>
        <v/>
      </c>
      <c r="B1071" s="219"/>
      <c r="C1071" s="231" t="s">
        <v>1945</v>
      </c>
      <c r="D1071" s="223"/>
      <c r="E1071" s="236"/>
      <c r="F1071" s="8" t="s">
        <v>2072</v>
      </c>
      <c r="G1071" s="8" t="s">
        <v>2072</v>
      </c>
      <c r="H1071" s="8" t="s">
        <v>2072</v>
      </c>
      <c r="I1071" s="1"/>
      <c r="J1071" s="551" t="str">
        <f t="shared" si="77"/>
        <v/>
      </c>
    </row>
    <row r="1072" spans="1:10" ht="15" hidden="1" customHeight="1" x14ac:dyDescent="0.25">
      <c r="A1072" s="218" t="str">
        <f>IF(E1072="visualizzare","X","")</f>
        <v/>
      </c>
      <c r="B1072" s="219"/>
      <c r="C1072" s="247" t="s">
        <v>1946</v>
      </c>
      <c r="D1072" s="223"/>
      <c r="E1072" s="236"/>
      <c r="F1072" s="8" t="s">
        <v>2072</v>
      </c>
      <c r="G1072" s="8" t="s">
        <v>2072</v>
      </c>
      <c r="H1072" s="8" t="s">
        <v>2072</v>
      </c>
      <c r="I1072" s="1"/>
      <c r="J1072" s="551" t="str">
        <f t="shared" si="77"/>
        <v/>
      </c>
    </row>
    <row r="1073" spans="1:10" ht="15" hidden="1" customHeight="1" x14ac:dyDescent="0.25">
      <c r="A1073" s="218" t="str">
        <f>IF(E1073="visualizzare","X","")</f>
        <v/>
      </c>
      <c r="B1073" s="219"/>
      <c r="C1073" s="247" t="s">
        <v>1947</v>
      </c>
      <c r="D1073" s="223"/>
      <c r="E1073" s="236"/>
      <c r="F1073" s="8" t="s">
        <v>2072</v>
      </c>
      <c r="G1073" s="8" t="s">
        <v>2072</v>
      </c>
      <c r="H1073" s="8" t="s">
        <v>2072</v>
      </c>
      <c r="I1073" s="1"/>
      <c r="J1073" s="551" t="str">
        <f t="shared" si="77"/>
        <v/>
      </c>
    </row>
    <row r="1074" spans="1:10" ht="15" hidden="1" customHeight="1" x14ac:dyDescent="0.25">
      <c r="A1074" s="218" t="str">
        <f>IF(E1074="visualizzare","X","")</f>
        <v/>
      </c>
      <c r="B1074" s="219"/>
      <c r="C1074" s="247" t="s">
        <v>1948</v>
      </c>
      <c r="D1074" s="223"/>
      <c r="E1074" s="236"/>
      <c r="F1074" s="8" t="s">
        <v>2072</v>
      </c>
      <c r="G1074" s="8" t="s">
        <v>2072</v>
      </c>
      <c r="H1074" s="8" t="s">
        <v>2072</v>
      </c>
      <c r="I1074" s="1"/>
      <c r="J1074" s="551" t="str">
        <f t="shared" si="77"/>
        <v/>
      </c>
    </row>
    <row r="1075" spans="1:10" ht="15" hidden="1" customHeight="1" x14ac:dyDescent="0.25">
      <c r="A1075" s="218" t="str">
        <f>IF(E1075="visualizzare","X","")</f>
        <v/>
      </c>
      <c r="B1075" s="219"/>
      <c r="C1075" s="247" t="s">
        <v>1949</v>
      </c>
      <c r="D1075" s="223"/>
      <c r="E1075" s="236"/>
      <c r="F1075" s="8" t="s">
        <v>2072</v>
      </c>
      <c r="G1075" s="8" t="s">
        <v>2072</v>
      </c>
      <c r="H1075" s="8" t="s">
        <v>2072</v>
      </c>
      <c r="I1075" s="1"/>
      <c r="J1075" s="551" t="str">
        <f t="shared" si="77"/>
        <v/>
      </c>
    </row>
    <row r="1076" spans="1:10" ht="29.45" hidden="1" customHeight="1" x14ac:dyDescent="0.25">
      <c r="A1076" s="65" t="str">
        <f>IF(E1076="con difetti","X",
IF(E1076="non applic.","na",
IF(E1076="prog. ITR","I",
IF(E1076="nota","no",
IF(OR(E1076="senza difetti",E1076="verificare"),"","")))))</f>
        <v/>
      </c>
      <c r="B1076" s="187">
        <v>7201.03</v>
      </c>
      <c r="C1076" s="58" t="s">
        <v>1950</v>
      </c>
      <c r="D1076" s="13" t="s">
        <v>0</v>
      </c>
      <c r="E1076" s="71" t="s">
        <v>2072</v>
      </c>
      <c r="F1076" s="8" t="s">
        <v>2072</v>
      </c>
      <c r="G1076" s="8" t="s">
        <v>2072</v>
      </c>
      <c r="H1076" s="8" t="s">
        <v>2072</v>
      </c>
      <c r="I1076" s="1"/>
      <c r="J1076" s="551" t="str">
        <f t="shared" si="77"/>
        <v/>
      </c>
    </row>
    <row r="1077" spans="1:10" ht="15" hidden="1" customHeight="1" x14ac:dyDescent="0.25">
      <c r="A1077" s="218" t="str">
        <f>IF(E1077="visualizzare","X","")</f>
        <v/>
      </c>
      <c r="B1077" s="219"/>
      <c r="C1077" s="220" t="s">
        <v>1951</v>
      </c>
      <c r="D1077" s="223"/>
      <c r="E1077" s="236"/>
      <c r="F1077" s="8" t="s">
        <v>2072</v>
      </c>
      <c r="G1077" s="8" t="s">
        <v>2072</v>
      </c>
      <c r="H1077" s="8" t="s">
        <v>2072</v>
      </c>
      <c r="I1077" s="1"/>
      <c r="J1077" s="551" t="str">
        <f t="shared" si="77"/>
        <v/>
      </c>
    </row>
    <row r="1078" spans="1:10" ht="30" hidden="1" x14ac:dyDescent="0.25">
      <c r="A1078" s="65" t="str">
        <f>IF(E1078="con difetti","X",
IF(E1078="non applic.","na",
IF(E1078="prog. ITR","I",
IF(E1078="nota","no",
IF(OR(E1078="senza difetti",E1078="verificare"),"","")))))</f>
        <v/>
      </c>
      <c r="B1078" s="187">
        <v>7201.04</v>
      </c>
      <c r="C1078" s="58" t="s">
        <v>1952</v>
      </c>
      <c r="D1078" s="13" t="s">
        <v>0</v>
      </c>
      <c r="E1078" s="71" t="s">
        <v>2072</v>
      </c>
      <c r="F1078" s="8" t="s">
        <v>2072</v>
      </c>
      <c r="G1078" s="8" t="s">
        <v>2072</v>
      </c>
      <c r="H1078" s="8" t="s">
        <v>2072</v>
      </c>
      <c r="I1078" s="1"/>
      <c r="J1078" s="551" t="str">
        <f t="shared" si="77"/>
        <v/>
      </c>
    </row>
    <row r="1079" spans="1:10" ht="15" hidden="1" customHeight="1" x14ac:dyDescent="0.25">
      <c r="A1079" s="218" t="str">
        <f>IF(E1079="visualizzare","X","")</f>
        <v/>
      </c>
      <c r="B1079" s="219"/>
      <c r="C1079" s="220" t="s">
        <v>1953</v>
      </c>
      <c r="D1079" s="223"/>
      <c r="E1079" s="236"/>
      <c r="F1079" s="8" t="s">
        <v>2072</v>
      </c>
      <c r="G1079" s="8" t="s">
        <v>2072</v>
      </c>
      <c r="H1079" s="8" t="s">
        <v>2072</v>
      </c>
      <c r="I1079" s="1"/>
      <c r="J1079" s="551" t="str">
        <f t="shared" si="77"/>
        <v/>
      </c>
    </row>
    <row r="1080" spans="1:10" ht="30" hidden="1" x14ac:dyDescent="0.25">
      <c r="A1080" s="65" t="str">
        <f>IF(E1080="con difetti","X",
IF(E1080="non applic.","na",
IF(E1080="prog. ITR","I",
IF(E1080="nota","no",
IF(OR(E1080="senza difetti",E1080="verificare"),"","")))))</f>
        <v/>
      </c>
      <c r="B1080" s="187">
        <v>7201.05</v>
      </c>
      <c r="C1080" s="58" t="s">
        <v>1954</v>
      </c>
      <c r="D1080" s="13" t="s">
        <v>0</v>
      </c>
      <c r="E1080" s="71" t="s">
        <v>2072</v>
      </c>
      <c r="F1080" s="8" t="s">
        <v>2072</v>
      </c>
      <c r="G1080" s="8" t="s">
        <v>2072</v>
      </c>
      <c r="H1080" s="8" t="s">
        <v>2072</v>
      </c>
      <c r="I1080" s="1"/>
      <c r="J1080" s="551" t="str">
        <f t="shared" si="77"/>
        <v/>
      </c>
    </row>
    <row r="1081" spans="1:10" ht="30" hidden="1" x14ac:dyDescent="0.25">
      <c r="A1081" s="218" t="str">
        <f>IF(E1081="visualizzare","X","")</f>
        <v/>
      </c>
      <c r="B1081" s="222"/>
      <c r="C1081" s="224" t="s">
        <v>1955</v>
      </c>
      <c r="D1081" s="225"/>
      <c r="E1081" s="236"/>
      <c r="F1081" s="8" t="s">
        <v>2072</v>
      </c>
      <c r="G1081" s="8" t="s">
        <v>2072</v>
      </c>
      <c r="H1081" s="8" t="s">
        <v>2072</v>
      </c>
      <c r="I1081" s="1"/>
      <c r="J1081" s="551" t="str">
        <f t="shared" si="77"/>
        <v/>
      </c>
    </row>
    <row r="1082" spans="1:10" ht="15.75" hidden="1" thickBot="1" x14ac:dyDescent="0.3">
      <c r="A1082" s="154" t="str">
        <f>IF(OR(A1083="X",A1090="X",A1099="X",A1099="X",A1112="non applic."),"X","")</f>
        <v/>
      </c>
      <c r="B1082" s="202">
        <v>7300</v>
      </c>
      <c r="C1082" s="143" t="s">
        <v>1956</v>
      </c>
      <c r="D1082" s="147"/>
      <c r="E1082" s="204"/>
      <c r="F1082" s="8" t="s">
        <v>2072</v>
      </c>
      <c r="G1082" s="8" t="s">
        <v>2072</v>
      </c>
      <c r="H1082" s="1"/>
      <c r="I1082" s="1"/>
      <c r="J1082" s="551" t="str">
        <f>IF(OR($E$1025="non applic.",$E$1082="non applic.")=TRUE,"entfällt","")</f>
        <v/>
      </c>
    </row>
    <row r="1083" spans="1:10" ht="15.75" hidden="1" thickBot="1" x14ac:dyDescent="0.3">
      <c r="A1083" s="73" t="str">
        <f>IF(OR(COUNTIF(A1084:A1089,"X")&gt;0,J1083="non applic."),"X","")</f>
        <v/>
      </c>
      <c r="B1083" s="203">
        <v>7301</v>
      </c>
      <c r="C1083" s="144" t="s">
        <v>1153</v>
      </c>
      <c r="D1083" s="145"/>
      <c r="E1083" s="205"/>
      <c r="F1083" s="8" t="s">
        <v>2072</v>
      </c>
      <c r="G1083" s="8" t="s">
        <v>2072</v>
      </c>
      <c r="H1083" s="1"/>
      <c r="I1083" s="1"/>
      <c r="J1083" s="551" t="str">
        <f t="shared" ref="J1083:J1089" si="78">IF(OR($E$1025="non applic.",$E$1082="non applic.",$E$1083="non applic.")=TRUE,"entfällt","")</f>
        <v/>
      </c>
    </row>
    <row r="1084" spans="1:10" ht="29.45" hidden="1" customHeight="1" x14ac:dyDescent="0.25">
      <c r="A1084" s="67" t="str">
        <f>IF(E1084="con difetti","X",
IF(E1084="non applic.","na",
IF(E1084="prog. ITR","I",
IF(E1084="nota","no",
IF(OR(E1084="senza difetti",E1084="verificare"),"","")))))</f>
        <v/>
      </c>
      <c r="B1084" s="189">
        <v>7301.01</v>
      </c>
      <c r="C1084" s="68" t="s">
        <v>1957</v>
      </c>
      <c r="D1084" s="19" t="s">
        <v>2073</v>
      </c>
      <c r="E1084" s="72" t="s">
        <v>2072</v>
      </c>
      <c r="F1084" s="8" t="s">
        <v>2072</v>
      </c>
      <c r="G1084" s="8" t="s">
        <v>2072</v>
      </c>
      <c r="H1084" s="1"/>
      <c r="I1084" s="1"/>
      <c r="J1084" s="551" t="str">
        <f t="shared" si="78"/>
        <v/>
      </c>
    </row>
    <row r="1085" spans="1:10" ht="45" hidden="1" x14ac:dyDescent="0.25">
      <c r="A1085" s="218" t="str">
        <f>IF(E1085="visualizzare","X","")</f>
        <v/>
      </c>
      <c r="B1085" s="219"/>
      <c r="C1085" s="220" t="s">
        <v>1958</v>
      </c>
      <c r="D1085" s="223"/>
      <c r="E1085" s="236"/>
      <c r="F1085" s="8" t="s">
        <v>2072</v>
      </c>
      <c r="G1085" s="8" t="s">
        <v>2072</v>
      </c>
      <c r="H1085" s="1"/>
      <c r="I1085" s="1"/>
      <c r="J1085" s="551" t="str">
        <f t="shared" si="78"/>
        <v/>
      </c>
    </row>
    <row r="1086" spans="1:10" ht="29.45" hidden="1" customHeight="1" x14ac:dyDescent="0.25">
      <c r="A1086" s="67" t="str">
        <f>IF(E1086="con difetti","X",
IF(E1086="non applic.","na",
IF(E1086="prog. ITR","I",
IF(E1086="nota","no",
IF(OR(E1086="senza difetti",E1086="verificare"),"","")))))</f>
        <v/>
      </c>
      <c r="B1086" s="61">
        <v>7301.02</v>
      </c>
      <c r="C1086" s="12" t="s">
        <v>1959</v>
      </c>
      <c r="D1086" s="14" t="s">
        <v>2073</v>
      </c>
      <c r="E1086" s="72" t="s">
        <v>2072</v>
      </c>
      <c r="F1086" s="8" t="s">
        <v>2072</v>
      </c>
      <c r="G1086" s="8" t="s">
        <v>2072</v>
      </c>
      <c r="H1086" s="1"/>
      <c r="I1086" s="1"/>
      <c r="J1086" s="551" t="str">
        <f t="shared" si="78"/>
        <v/>
      </c>
    </row>
    <row r="1087" spans="1:10" ht="44.1" hidden="1" customHeight="1" x14ac:dyDescent="0.25">
      <c r="A1087" s="218" t="str">
        <f>IF(E1087="visualizzare","X","")</f>
        <v/>
      </c>
      <c r="B1087" s="219"/>
      <c r="C1087" s="220" t="s">
        <v>1960</v>
      </c>
      <c r="D1087" s="223"/>
      <c r="E1087" s="236"/>
      <c r="F1087" s="8" t="s">
        <v>2072</v>
      </c>
      <c r="G1087" s="8" t="s">
        <v>2072</v>
      </c>
      <c r="H1087" s="1"/>
      <c r="I1087" s="1"/>
      <c r="J1087" s="551" t="str">
        <f t="shared" si="78"/>
        <v/>
      </c>
    </row>
    <row r="1088" spans="1:10" ht="29.45" hidden="1" customHeight="1" x14ac:dyDescent="0.25">
      <c r="A1088" s="67" t="str">
        <f>IF(E1088="con difetti","X",
IF(E1088="non applic.","na",
IF(E1088="prog. ITR","I",
IF(E1088="nota","no",
IF(OR(E1088="senza difetti",E1088="verificare"),"","")))))</f>
        <v/>
      </c>
      <c r="B1088" s="61">
        <v>7301.03</v>
      </c>
      <c r="C1088" s="12" t="s">
        <v>1961</v>
      </c>
      <c r="D1088" s="14" t="s">
        <v>2073</v>
      </c>
      <c r="E1088" s="72" t="s">
        <v>2072</v>
      </c>
      <c r="F1088" s="8" t="s">
        <v>2072</v>
      </c>
      <c r="G1088" s="8" t="s">
        <v>2072</v>
      </c>
      <c r="H1088" s="1"/>
      <c r="I1088" s="1"/>
      <c r="J1088" s="551" t="str">
        <f t="shared" si="78"/>
        <v/>
      </c>
    </row>
    <row r="1089" spans="1:10" ht="29.45" hidden="1" customHeight="1" thickBot="1" x14ac:dyDescent="0.3">
      <c r="A1089" s="218" t="str">
        <f>IF(E1089="visualizzare","X","")</f>
        <v/>
      </c>
      <c r="B1089" s="222"/>
      <c r="C1089" s="224" t="s">
        <v>1962</v>
      </c>
      <c r="D1089" s="225"/>
      <c r="E1089" s="236"/>
      <c r="F1089" s="8" t="s">
        <v>2072</v>
      </c>
      <c r="G1089" s="8" t="s">
        <v>2072</v>
      </c>
      <c r="H1089" s="1"/>
      <c r="I1089" s="1"/>
      <c r="J1089" s="551" t="str">
        <f t="shared" si="78"/>
        <v/>
      </c>
    </row>
    <row r="1090" spans="1:10" ht="15.75" hidden="1" thickBot="1" x14ac:dyDescent="0.3">
      <c r="A1090" s="73" t="str">
        <f>IF(OR(COUNTIF(A1091:A1098,"X")&gt;0,J1090="non applic."),"X","")</f>
        <v/>
      </c>
      <c r="B1090" s="203">
        <v>7302</v>
      </c>
      <c r="C1090" s="144" t="s">
        <v>1963</v>
      </c>
      <c r="D1090" s="145"/>
      <c r="E1090" s="205"/>
      <c r="F1090" s="8" t="s">
        <v>2072</v>
      </c>
      <c r="G1090" s="8" t="s">
        <v>2072</v>
      </c>
      <c r="H1090" s="1"/>
      <c r="I1090" s="1"/>
      <c r="J1090" s="551" t="str">
        <f t="shared" ref="J1090:J1098" si="79">IF(OR($E$1025="non applic.",$E$1082="non applic.",$E$1090="non applic.")=TRUE,"entfällt","")</f>
        <v/>
      </c>
    </row>
    <row r="1091" spans="1:10" ht="29.45" hidden="1" customHeight="1" x14ac:dyDescent="0.25">
      <c r="A1091" s="65" t="str">
        <f>IF(E1091="con difetti","X",
IF(E1091="non applic.","na",
IF(E1091="prog. ITR","I",
IF(E1091="nota","no",
IF(OR(E1091="senza difetti",E1091="verificare"),"","")))))</f>
        <v/>
      </c>
      <c r="B1091" s="186">
        <v>7302.01</v>
      </c>
      <c r="C1091" s="66" t="s">
        <v>1964</v>
      </c>
      <c r="D1091" s="21" t="s">
        <v>0</v>
      </c>
      <c r="E1091" s="71" t="s">
        <v>2072</v>
      </c>
      <c r="F1091" s="8" t="s">
        <v>2072</v>
      </c>
      <c r="G1091" s="8" t="s">
        <v>2072</v>
      </c>
      <c r="H1091" s="1"/>
      <c r="I1091" s="1"/>
      <c r="J1091" s="551" t="str">
        <f t="shared" si="79"/>
        <v/>
      </c>
    </row>
    <row r="1092" spans="1:10" ht="30" hidden="1" x14ac:dyDescent="0.25">
      <c r="A1092" s="218" t="str">
        <f>IF(E1092="visualizzare","X","")</f>
        <v/>
      </c>
      <c r="B1092" s="219"/>
      <c r="C1092" s="220" t="s">
        <v>1965</v>
      </c>
      <c r="D1092" s="223"/>
      <c r="E1092" s="236"/>
      <c r="F1092" s="8" t="s">
        <v>2072</v>
      </c>
      <c r="G1092" s="8" t="s">
        <v>2072</v>
      </c>
      <c r="H1092" s="1"/>
      <c r="I1092" s="1"/>
      <c r="J1092" s="551" t="str">
        <f t="shared" si="79"/>
        <v/>
      </c>
    </row>
    <row r="1093" spans="1:10" ht="29.45" hidden="1" customHeight="1" x14ac:dyDescent="0.25">
      <c r="A1093" s="67" t="str">
        <f>IF(E1093="con difetti","X",
IF(E1093="non applic.","na",
IF(E1093="prog. ITR","I",
IF(E1093="nota","no",
IF(OR(E1093="senza difetti",E1093="verificare"),"","")))))</f>
        <v/>
      </c>
      <c r="B1093" s="61">
        <v>7302.02</v>
      </c>
      <c r="C1093" s="12" t="s">
        <v>1966</v>
      </c>
      <c r="D1093" s="14" t="s">
        <v>2073</v>
      </c>
      <c r="E1093" s="72" t="s">
        <v>2072</v>
      </c>
      <c r="F1093" s="8" t="s">
        <v>2072</v>
      </c>
      <c r="G1093" s="8" t="s">
        <v>2072</v>
      </c>
      <c r="H1093" s="1"/>
      <c r="I1093" s="1"/>
      <c r="J1093" s="551" t="str">
        <f t="shared" si="79"/>
        <v/>
      </c>
    </row>
    <row r="1094" spans="1:10" ht="29.45" hidden="1" customHeight="1" x14ac:dyDescent="0.25">
      <c r="A1094" s="218" t="str">
        <f>IF(E1094="visualizzare","X","")</f>
        <v/>
      </c>
      <c r="B1094" s="219"/>
      <c r="C1094" s="220" t="s">
        <v>1967</v>
      </c>
      <c r="D1094" s="223"/>
      <c r="E1094" s="236"/>
      <c r="F1094" s="8" t="s">
        <v>2072</v>
      </c>
      <c r="G1094" s="8" t="s">
        <v>2072</v>
      </c>
      <c r="H1094" s="1"/>
      <c r="I1094" s="1"/>
      <c r="J1094" s="551" t="str">
        <f t="shared" si="79"/>
        <v/>
      </c>
    </row>
    <row r="1095" spans="1:10" ht="29.45" hidden="1" customHeight="1" x14ac:dyDescent="0.25">
      <c r="A1095" s="67" t="str">
        <f>IF(E1095="con difetti","X",
IF(E1095="non applic.","na",
IF(E1095="prog. ITR","I",
IF(E1095="nota","no",
IF(OR(E1095="senza difetti",E1095="verificare"),"","")))))</f>
        <v/>
      </c>
      <c r="B1095" s="61">
        <v>7302.03</v>
      </c>
      <c r="C1095" s="12" t="s">
        <v>1968</v>
      </c>
      <c r="D1095" s="14" t="s">
        <v>2073</v>
      </c>
      <c r="E1095" s="72" t="s">
        <v>2072</v>
      </c>
      <c r="F1095" s="8" t="s">
        <v>2072</v>
      </c>
      <c r="G1095" s="8" t="s">
        <v>2072</v>
      </c>
      <c r="H1095" s="1"/>
      <c r="I1095" s="1"/>
      <c r="J1095" s="551" t="str">
        <f t="shared" si="79"/>
        <v/>
      </c>
    </row>
    <row r="1096" spans="1:10" ht="29.45" hidden="1" customHeight="1" x14ac:dyDescent="0.25">
      <c r="A1096" s="218" t="str">
        <f>IF(E1096="visualizzare","X","")</f>
        <v/>
      </c>
      <c r="B1096" s="219"/>
      <c r="C1096" s="220" t="s">
        <v>1969</v>
      </c>
      <c r="D1096" s="223"/>
      <c r="E1096" s="236"/>
      <c r="F1096" s="8" t="s">
        <v>2072</v>
      </c>
      <c r="G1096" s="8" t="s">
        <v>2072</v>
      </c>
      <c r="H1096" s="1"/>
      <c r="I1096" s="1"/>
      <c r="J1096" s="551" t="str">
        <f t="shared" si="79"/>
        <v/>
      </c>
    </row>
    <row r="1097" spans="1:10" ht="15" hidden="1" customHeight="1" x14ac:dyDescent="0.25">
      <c r="A1097" s="67" t="str">
        <f>IF(E1097="con difetti","X",
IF(E1097="non applic.","na",
IF(E1097="prog. ITR","I",
IF(E1097="nota","no",
IF(OR(E1097="senza difetti",E1097="verificare"),"","")))))</f>
        <v/>
      </c>
      <c r="B1097" s="61">
        <v>7302.04</v>
      </c>
      <c r="C1097" s="12" t="s">
        <v>1970</v>
      </c>
      <c r="D1097" s="14" t="s">
        <v>2073</v>
      </c>
      <c r="E1097" s="72" t="s">
        <v>2072</v>
      </c>
      <c r="F1097" s="8" t="s">
        <v>2072</v>
      </c>
      <c r="G1097" s="8" t="s">
        <v>2072</v>
      </c>
      <c r="H1097" s="1"/>
      <c r="I1097" s="1"/>
      <c r="J1097" s="551" t="str">
        <f t="shared" si="79"/>
        <v/>
      </c>
    </row>
    <row r="1098" spans="1:10" ht="15" hidden="1" customHeight="1" thickBot="1" x14ac:dyDescent="0.3">
      <c r="A1098" s="218" t="str">
        <f>IF(E1098="visualizzare","X","")</f>
        <v/>
      </c>
      <c r="B1098" s="222"/>
      <c r="C1098" s="224" t="s">
        <v>1953</v>
      </c>
      <c r="D1098" s="225"/>
      <c r="E1098" s="236"/>
      <c r="F1098" s="8" t="s">
        <v>2072</v>
      </c>
      <c r="G1098" s="8" t="s">
        <v>2072</v>
      </c>
      <c r="H1098" s="1"/>
      <c r="I1098" s="1"/>
      <c r="J1098" s="551" t="str">
        <f t="shared" si="79"/>
        <v/>
      </c>
    </row>
    <row r="1099" spans="1:10" ht="15.75" hidden="1" thickBot="1" x14ac:dyDescent="0.3">
      <c r="A1099" s="73" t="str">
        <f>IF(OR(COUNTIF(A1100:A1111,"X")&gt;0,J1099="non applic."),"X","")</f>
        <v/>
      </c>
      <c r="B1099" s="203">
        <v>7303</v>
      </c>
      <c r="C1099" s="144" t="s">
        <v>3</v>
      </c>
      <c r="D1099" s="145"/>
      <c r="E1099" s="205"/>
      <c r="F1099" s="8" t="s">
        <v>2072</v>
      </c>
      <c r="G1099" s="8" t="s">
        <v>2072</v>
      </c>
      <c r="H1099" s="1"/>
      <c r="I1099" s="1"/>
      <c r="J1099" s="551" t="str">
        <f t="shared" ref="J1099:J1111" si="80">IF(OR($E$1025="non applic.",$E$1082="non applic.",$E$1099="non applic.")=TRUE,"entfällt","")</f>
        <v/>
      </c>
    </row>
    <row r="1100" spans="1:10" ht="15" hidden="1" customHeight="1" x14ac:dyDescent="0.25">
      <c r="A1100" s="65" t="str">
        <f>IF(E1100="con difetti","X",
IF(E1100="non applic.","na",
IF(E1100="prog. ITR","I",
IF(E1100="nota","no",
IF(OR(E1100="senza difetti",E1100="verificare"),"","")))))</f>
        <v/>
      </c>
      <c r="B1100" s="186">
        <v>7303.01</v>
      </c>
      <c r="C1100" s="66" t="s">
        <v>1971</v>
      </c>
      <c r="D1100" s="21" t="s">
        <v>0</v>
      </c>
      <c r="E1100" s="71" t="s">
        <v>2072</v>
      </c>
      <c r="F1100" s="8" t="s">
        <v>2072</v>
      </c>
      <c r="G1100" s="8" t="s">
        <v>2072</v>
      </c>
      <c r="H1100" s="1"/>
      <c r="I1100" s="1"/>
      <c r="J1100" s="551" t="str">
        <f t="shared" si="80"/>
        <v/>
      </c>
    </row>
    <row r="1101" spans="1:10" ht="15" hidden="1" customHeight="1" x14ac:dyDescent="0.25">
      <c r="A1101" s="218" t="str">
        <f>IF(E1101="visualizzare","X","")</f>
        <v/>
      </c>
      <c r="B1101" s="219"/>
      <c r="C1101" s="220" t="s">
        <v>1972</v>
      </c>
      <c r="D1101" s="223"/>
      <c r="E1101" s="236"/>
      <c r="F1101" s="8" t="s">
        <v>2072</v>
      </c>
      <c r="G1101" s="8" t="s">
        <v>2072</v>
      </c>
      <c r="H1101" s="1"/>
      <c r="I1101" s="1"/>
      <c r="J1101" s="551" t="str">
        <f t="shared" si="80"/>
        <v/>
      </c>
    </row>
    <row r="1102" spans="1:10" ht="29.45" hidden="1" customHeight="1" x14ac:dyDescent="0.25">
      <c r="A1102" s="65" t="str">
        <f>IF(E1102="con difetti","X",
IF(E1102="non applic.","na",
IF(E1102="prog. ITR","I",
IF(E1102="nota","no",
IF(OR(E1102="senza difetti",E1102="verificare"),"","")))))</f>
        <v/>
      </c>
      <c r="B1102" s="187">
        <v>7303.02</v>
      </c>
      <c r="C1102" s="58" t="s">
        <v>1973</v>
      </c>
      <c r="D1102" s="13" t="s">
        <v>0</v>
      </c>
      <c r="E1102" s="71" t="s">
        <v>2072</v>
      </c>
      <c r="F1102" s="8" t="s">
        <v>2072</v>
      </c>
      <c r="G1102" s="8" t="s">
        <v>2072</v>
      </c>
      <c r="H1102" s="1"/>
      <c r="I1102" s="1"/>
      <c r="J1102" s="551" t="str">
        <f t="shared" si="80"/>
        <v/>
      </c>
    </row>
    <row r="1103" spans="1:10" ht="29.45" hidden="1" customHeight="1" x14ac:dyDescent="0.25">
      <c r="A1103" s="218" t="str">
        <f>IF(E1103="visualizzare","X","")</f>
        <v/>
      </c>
      <c r="B1103" s="219"/>
      <c r="C1103" s="220" t="s">
        <v>1974</v>
      </c>
      <c r="D1103" s="223"/>
      <c r="E1103" s="236"/>
      <c r="F1103" s="8" t="s">
        <v>2072</v>
      </c>
      <c r="G1103" s="8" t="s">
        <v>2072</v>
      </c>
      <c r="H1103" s="1"/>
      <c r="I1103" s="1"/>
      <c r="J1103" s="551" t="str">
        <f t="shared" si="80"/>
        <v/>
      </c>
    </row>
    <row r="1104" spans="1:10" ht="29.45" hidden="1" customHeight="1" x14ac:dyDescent="0.25">
      <c r="A1104" s="65" t="str">
        <f>IF(E1104="con difetti","X",
IF(E1104="non applic.","na",
IF(E1104="prog. ITR","I",
IF(E1104="nota","no",
IF(OR(E1104="senza difetti",E1104="verificare"),"","")))))</f>
        <v/>
      </c>
      <c r="B1104" s="187">
        <v>7303.03</v>
      </c>
      <c r="C1104" s="58" t="s">
        <v>1975</v>
      </c>
      <c r="D1104" s="13" t="s">
        <v>0</v>
      </c>
      <c r="E1104" s="71" t="s">
        <v>2072</v>
      </c>
      <c r="F1104" s="8" t="s">
        <v>2072</v>
      </c>
      <c r="G1104" s="8" t="s">
        <v>2072</v>
      </c>
      <c r="H1104" s="1"/>
      <c r="I1104" s="1"/>
      <c r="J1104" s="551" t="str">
        <f t="shared" si="80"/>
        <v/>
      </c>
    </row>
    <row r="1105" spans="1:10" ht="29.45" hidden="1" customHeight="1" x14ac:dyDescent="0.25">
      <c r="A1105" s="218" t="str">
        <f>IF(E1105="visualizzare","X","")</f>
        <v/>
      </c>
      <c r="B1105" s="219"/>
      <c r="C1105" s="220" t="s">
        <v>1974</v>
      </c>
      <c r="D1105" s="223"/>
      <c r="E1105" s="236"/>
      <c r="F1105" s="8" t="s">
        <v>2072</v>
      </c>
      <c r="G1105" s="8" t="s">
        <v>2072</v>
      </c>
      <c r="H1105" s="1"/>
      <c r="I1105" s="1"/>
      <c r="J1105" s="551" t="str">
        <f t="shared" si="80"/>
        <v/>
      </c>
    </row>
    <row r="1106" spans="1:10" ht="15" hidden="1" customHeight="1" x14ac:dyDescent="0.25">
      <c r="A1106" s="67" t="str">
        <f>IF(E1106="con difetti","X",
IF(E1106="non applic.","na",
IF(E1106="prog. ITR","I",
IF(E1106="nota","no",
IF(OR(E1106="senza difetti",E1106="verificare"),"","")))))</f>
        <v/>
      </c>
      <c r="B1106" s="61">
        <v>7303.04</v>
      </c>
      <c r="C1106" s="12" t="s">
        <v>1976</v>
      </c>
      <c r="D1106" s="14" t="s">
        <v>2073</v>
      </c>
      <c r="E1106" s="72" t="s">
        <v>2072</v>
      </c>
      <c r="F1106" s="8" t="s">
        <v>2072</v>
      </c>
      <c r="G1106" s="8" t="s">
        <v>2072</v>
      </c>
      <c r="H1106" s="1"/>
      <c r="I1106" s="1"/>
      <c r="J1106" s="551" t="str">
        <f t="shared" si="80"/>
        <v/>
      </c>
    </row>
    <row r="1107" spans="1:10" ht="15" hidden="1" customHeight="1" x14ac:dyDescent="0.25">
      <c r="A1107" s="218" t="str">
        <f>IF(E1107="visualizzare","X","")</f>
        <v/>
      </c>
      <c r="B1107" s="219"/>
      <c r="C1107" s="220" t="s">
        <v>1977</v>
      </c>
      <c r="D1107" s="223"/>
      <c r="E1107" s="236"/>
      <c r="F1107" s="8" t="s">
        <v>2072</v>
      </c>
      <c r="G1107" s="8" t="s">
        <v>2072</v>
      </c>
      <c r="H1107" s="1"/>
      <c r="I1107" s="1"/>
      <c r="J1107" s="551" t="str">
        <f t="shared" si="80"/>
        <v/>
      </c>
    </row>
    <row r="1108" spans="1:10" ht="15" hidden="1" customHeight="1" x14ac:dyDescent="0.25">
      <c r="A1108" s="67" t="str">
        <f>IF(E1108="con difetti","X",
IF(E1108="non applic.","na",
IF(E1108="prog. ITR","I",
IF(E1108="nota","no",
IF(OR(E1108="senza difetti",E1108="verificare"),"","")))))</f>
        <v/>
      </c>
      <c r="B1108" s="61">
        <v>7303.05</v>
      </c>
      <c r="C1108" s="12" t="s">
        <v>1978</v>
      </c>
      <c r="D1108" s="14" t="s">
        <v>2073</v>
      </c>
      <c r="E1108" s="72" t="s">
        <v>2072</v>
      </c>
      <c r="F1108" s="8" t="s">
        <v>2072</v>
      </c>
      <c r="G1108" s="8" t="s">
        <v>2072</v>
      </c>
      <c r="H1108" s="1"/>
      <c r="I1108" s="1"/>
      <c r="J1108" s="551" t="str">
        <f t="shared" si="80"/>
        <v/>
      </c>
    </row>
    <row r="1109" spans="1:10" ht="29.45" hidden="1" customHeight="1" x14ac:dyDescent="0.25">
      <c r="A1109" s="218" t="str">
        <f>IF(E1109="visualizzare","X","")</f>
        <v/>
      </c>
      <c r="B1109" s="219"/>
      <c r="C1109" s="220" t="s">
        <v>1979</v>
      </c>
      <c r="D1109" s="223"/>
      <c r="E1109" s="236"/>
      <c r="F1109" s="8" t="s">
        <v>2072</v>
      </c>
      <c r="G1109" s="8" t="s">
        <v>2072</v>
      </c>
      <c r="H1109" s="1"/>
      <c r="I1109" s="1"/>
      <c r="J1109" s="551" t="str">
        <f t="shared" si="80"/>
        <v/>
      </c>
    </row>
    <row r="1110" spans="1:10" ht="29.45" hidden="1" customHeight="1" x14ac:dyDescent="0.25">
      <c r="A1110" s="67" t="str">
        <f>IF(E1110="con difetti","X",
IF(E1110="non applic.","na",
IF(E1110="prog. ITR","I",
IF(E1110="nota","no",
IF(OR(E1110="senza difetti",E1110="verificare"),"","")))))</f>
        <v/>
      </c>
      <c r="B1110" s="61">
        <v>7303.06</v>
      </c>
      <c r="C1110" s="12" t="s">
        <v>1980</v>
      </c>
      <c r="D1110" s="14" t="s">
        <v>2073</v>
      </c>
      <c r="E1110" s="72" t="s">
        <v>2072</v>
      </c>
      <c r="F1110" s="8" t="s">
        <v>2072</v>
      </c>
      <c r="G1110" s="8" t="s">
        <v>2072</v>
      </c>
      <c r="H1110" s="1"/>
      <c r="J1110" s="551" t="str">
        <f t="shared" si="80"/>
        <v/>
      </c>
    </row>
    <row r="1111" spans="1:10" ht="15" hidden="1" customHeight="1" thickBot="1" x14ac:dyDescent="0.3">
      <c r="A1111" s="218" t="str">
        <f>IF(E1111="visualizzare","X","")</f>
        <v/>
      </c>
      <c r="B1111" s="222"/>
      <c r="C1111" s="224" t="s">
        <v>1981</v>
      </c>
      <c r="D1111" s="225"/>
      <c r="E1111" s="236"/>
      <c r="F1111" s="8" t="s">
        <v>2072</v>
      </c>
      <c r="G1111" s="8" t="s">
        <v>2072</v>
      </c>
      <c r="H1111" s="1"/>
      <c r="J1111" s="551" t="str">
        <f t="shared" si="80"/>
        <v/>
      </c>
    </row>
    <row r="1112" spans="1:10" ht="15.75" hidden="1" thickBot="1" x14ac:dyDescent="0.3">
      <c r="A1112" s="73" t="str">
        <f>IF(OR(COUNTIF(A1113:A1129,"X")&gt;0,J1112="non applic."),"X","")</f>
        <v/>
      </c>
      <c r="B1112" s="203">
        <v>7304</v>
      </c>
      <c r="C1112" s="144" t="s">
        <v>1982</v>
      </c>
      <c r="D1112" s="145"/>
      <c r="E1112" s="205"/>
      <c r="F1112" s="8" t="s">
        <v>2072</v>
      </c>
      <c r="G1112" s="8" t="s">
        <v>2072</v>
      </c>
      <c r="H1112" s="1"/>
      <c r="J1112" s="551" t="str">
        <f t="shared" ref="J1112:J1129" si="81">IF(OR($E$1025="non applic.",$E$1082="non applic.",$E$1112="non applic.")=TRUE,"entfällt","")</f>
        <v/>
      </c>
    </row>
    <row r="1113" spans="1:10" ht="15" hidden="1" customHeight="1" x14ac:dyDescent="0.25">
      <c r="A1113" s="67" t="str">
        <f>IF(E1113="con difetti","X",
IF(E1113="non applic.","na",
IF(E1113="prog. ITR","I",
IF(E1113="nota","no",
IF(OR(E1113="senza difetti",E1113="verificare"),"","")))))</f>
        <v/>
      </c>
      <c r="B1113" s="189">
        <v>7304.01</v>
      </c>
      <c r="C1113" s="68" t="s">
        <v>1983</v>
      </c>
      <c r="D1113" s="19" t="s">
        <v>2073</v>
      </c>
      <c r="E1113" s="72" t="s">
        <v>2072</v>
      </c>
      <c r="F1113" s="8" t="s">
        <v>2072</v>
      </c>
      <c r="G1113" s="8" t="s">
        <v>2072</v>
      </c>
      <c r="H1113" s="1"/>
      <c r="I1113" s="1"/>
      <c r="J1113" s="551" t="str">
        <f t="shared" si="81"/>
        <v/>
      </c>
    </row>
    <row r="1114" spans="1:10" ht="29.45" hidden="1" customHeight="1" x14ac:dyDescent="0.25">
      <c r="A1114" s="218" t="str">
        <f>IF(E1114="visualizzare","X","")</f>
        <v/>
      </c>
      <c r="B1114" s="219"/>
      <c r="C1114" s="220" t="s">
        <v>1984</v>
      </c>
      <c r="D1114" s="223"/>
      <c r="E1114" s="236"/>
      <c r="F1114" s="8" t="s">
        <v>2072</v>
      </c>
      <c r="G1114" s="8" t="s">
        <v>2072</v>
      </c>
      <c r="H1114" s="1"/>
      <c r="I1114" s="1"/>
      <c r="J1114" s="551" t="str">
        <f t="shared" si="81"/>
        <v/>
      </c>
    </row>
    <row r="1115" spans="1:10" ht="15" hidden="1" customHeight="1" x14ac:dyDescent="0.25">
      <c r="A1115" s="69" t="str">
        <f>IF(E1115="con difetti","X",
IF(E1115="non applic.","na",
IF(E1115="prog. ITR","I",
IF(E1115="nota","no",
IF(OR(E1115="senza difetti",E1115="verificare"),"","")))))</f>
        <v/>
      </c>
      <c r="B1115" s="194">
        <v>7304.02</v>
      </c>
      <c r="C1115" s="60" t="s">
        <v>1985</v>
      </c>
      <c r="D1115" s="15" t="s">
        <v>2074</v>
      </c>
      <c r="E1115" s="155" t="s">
        <v>2072</v>
      </c>
      <c r="F1115" s="8" t="s">
        <v>2072</v>
      </c>
      <c r="G1115" s="8" t="s">
        <v>2072</v>
      </c>
      <c r="H1115" s="1"/>
      <c r="I1115" s="1"/>
      <c r="J1115" s="551" t="str">
        <f t="shared" si="81"/>
        <v/>
      </c>
    </row>
    <row r="1116" spans="1:10" ht="29.45" hidden="1" customHeight="1" x14ac:dyDescent="0.25">
      <c r="A1116" s="218" t="str">
        <f>IF(E1116="visualizzare","X","")</f>
        <v/>
      </c>
      <c r="B1116" s="219"/>
      <c r="C1116" s="220" t="s">
        <v>1986</v>
      </c>
      <c r="D1116" s="223"/>
      <c r="E1116" s="236"/>
      <c r="F1116" s="8" t="s">
        <v>2072</v>
      </c>
      <c r="G1116" s="8" t="s">
        <v>2072</v>
      </c>
      <c r="H1116" s="1"/>
      <c r="I1116" s="1"/>
      <c r="J1116" s="551" t="str">
        <f t="shared" si="81"/>
        <v/>
      </c>
    </row>
    <row r="1117" spans="1:10" ht="29.45" hidden="1" customHeight="1" x14ac:dyDescent="0.25">
      <c r="A1117" s="218" t="str">
        <f>IF(E1117="visualizzare","X","")</f>
        <v/>
      </c>
      <c r="B1117" s="219"/>
      <c r="C1117" s="220" t="s">
        <v>1987</v>
      </c>
      <c r="D1117" s="223"/>
      <c r="E1117" s="236"/>
      <c r="F1117" s="8" t="s">
        <v>2072</v>
      </c>
      <c r="G1117" s="8" t="s">
        <v>2072</v>
      </c>
      <c r="H1117" s="1"/>
      <c r="I1117" s="1"/>
      <c r="J1117" s="551" t="str">
        <f t="shared" si="81"/>
        <v/>
      </c>
    </row>
    <row r="1118" spans="1:10" ht="15" hidden="1" customHeight="1" x14ac:dyDescent="0.25">
      <c r="A1118" s="65" t="str">
        <f>IF(E1118="con difetti","X",
IF(E1118="non applic.","na",
IF(E1118="prog. ITR","I",
IF(E1118="nota","no",
IF(OR(E1118="senza difetti",E1118="verificare"),"","")))))</f>
        <v/>
      </c>
      <c r="B1118" s="187">
        <v>7304.03</v>
      </c>
      <c r="C1118" s="58" t="s">
        <v>1988</v>
      </c>
      <c r="D1118" s="13" t="s">
        <v>0</v>
      </c>
      <c r="E1118" s="71" t="s">
        <v>2072</v>
      </c>
      <c r="F1118" s="8" t="s">
        <v>2072</v>
      </c>
      <c r="G1118" s="8" t="s">
        <v>2072</v>
      </c>
      <c r="H1118" s="1"/>
      <c r="I1118" s="1"/>
      <c r="J1118" s="551" t="str">
        <f t="shared" si="81"/>
        <v/>
      </c>
    </row>
    <row r="1119" spans="1:10" ht="29.45" hidden="1" customHeight="1" x14ac:dyDescent="0.25">
      <c r="A1119" s="218" t="str">
        <f>IF(E1119="visualizzare","X","")</f>
        <v/>
      </c>
      <c r="B1119" s="219"/>
      <c r="C1119" s="220" t="s">
        <v>1989</v>
      </c>
      <c r="D1119" s="223"/>
      <c r="E1119" s="236"/>
      <c r="F1119" s="8" t="s">
        <v>2072</v>
      </c>
      <c r="G1119" s="8" t="s">
        <v>2072</v>
      </c>
      <c r="H1119" s="1"/>
      <c r="I1119" s="1"/>
      <c r="J1119" s="551" t="str">
        <f t="shared" si="81"/>
        <v/>
      </c>
    </row>
    <row r="1120" spans="1:10" ht="15" hidden="1" customHeight="1" x14ac:dyDescent="0.25">
      <c r="A1120" s="76" t="str">
        <f>IF(E1120="con difetti","X",
IF(E1120="non applic.","na",
IF(E1120="prog. ITR","I",
IF(E1120="nota","no",
IF(OR(E1120="senza difetti",E1120="verificare"),"","")))))</f>
        <v/>
      </c>
      <c r="B1120" s="195">
        <v>7304.04</v>
      </c>
      <c r="C1120" s="75" t="s">
        <v>1990</v>
      </c>
      <c r="D1120" s="74" t="s">
        <v>1</v>
      </c>
      <c r="E1120" s="79" t="s">
        <v>2072</v>
      </c>
      <c r="F1120" s="8" t="s">
        <v>2072</v>
      </c>
      <c r="G1120" s="8" t="s">
        <v>2072</v>
      </c>
      <c r="H1120" s="1"/>
      <c r="I1120" s="1"/>
      <c r="J1120" s="551" t="str">
        <f t="shared" si="81"/>
        <v/>
      </c>
    </row>
    <row r="1121" spans="1:10" ht="29.45" hidden="1" customHeight="1" x14ac:dyDescent="0.25">
      <c r="A1121" s="218" t="str">
        <f>IF(E1121="visualizzare","X","")</f>
        <v/>
      </c>
      <c r="B1121" s="219"/>
      <c r="C1121" s="220" t="s">
        <v>1991</v>
      </c>
      <c r="D1121" s="223"/>
      <c r="E1121" s="236"/>
      <c r="F1121" s="8" t="s">
        <v>2072</v>
      </c>
      <c r="G1121" s="8" t="s">
        <v>2072</v>
      </c>
      <c r="H1121" s="1"/>
      <c r="I1121" s="1"/>
      <c r="J1121" s="551" t="str">
        <f t="shared" si="81"/>
        <v/>
      </c>
    </row>
    <row r="1122" spans="1:10" ht="29.45" hidden="1" customHeight="1" x14ac:dyDescent="0.25">
      <c r="A1122" s="218" t="str">
        <f>IF(E1122="visualizzare","X","")</f>
        <v/>
      </c>
      <c r="B1122" s="219"/>
      <c r="C1122" s="220" t="s">
        <v>1805</v>
      </c>
      <c r="D1122" s="223"/>
      <c r="E1122" s="236"/>
      <c r="F1122" s="8" t="s">
        <v>2072</v>
      </c>
      <c r="G1122" s="8" t="s">
        <v>2072</v>
      </c>
      <c r="H1122" s="1"/>
      <c r="I1122" s="1"/>
      <c r="J1122" s="551" t="str">
        <f t="shared" si="81"/>
        <v/>
      </c>
    </row>
    <row r="1123" spans="1:10" ht="15" hidden="1" customHeight="1" x14ac:dyDescent="0.25">
      <c r="A1123" s="67" t="str">
        <f>IF(E1123="con difetti","X",
IF(E1123="non applic.","na",
IF(E1123="prog. ITR","I",
IF(E1123="nota","no",
IF(OR(E1123="senza difetti",E1123="verificare"),"","")))))</f>
        <v/>
      </c>
      <c r="B1123" s="61">
        <v>7304.05</v>
      </c>
      <c r="C1123" s="12" t="s">
        <v>1992</v>
      </c>
      <c r="D1123" s="14" t="s">
        <v>2073</v>
      </c>
      <c r="E1123" s="72" t="s">
        <v>2072</v>
      </c>
      <c r="F1123" s="8" t="s">
        <v>2072</v>
      </c>
      <c r="G1123" s="8" t="s">
        <v>2072</v>
      </c>
      <c r="H1123" s="1"/>
      <c r="I1123" s="1"/>
      <c r="J1123" s="551" t="str">
        <f t="shared" si="81"/>
        <v/>
      </c>
    </row>
    <row r="1124" spans="1:10" ht="29.45" hidden="1" customHeight="1" x14ac:dyDescent="0.25">
      <c r="A1124" s="218" t="str">
        <f>IF(E1124="visualizzare","X","")</f>
        <v/>
      </c>
      <c r="B1124" s="219"/>
      <c r="C1124" s="220" t="s">
        <v>1993</v>
      </c>
      <c r="D1124" s="223"/>
      <c r="E1124" s="236"/>
      <c r="F1124" s="8" t="s">
        <v>2072</v>
      </c>
      <c r="G1124" s="8" t="s">
        <v>2072</v>
      </c>
      <c r="H1124" s="1"/>
      <c r="I1124" s="1"/>
      <c r="J1124" s="551" t="str">
        <f t="shared" si="81"/>
        <v/>
      </c>
    </row>
    <row r="1125" spans="1:10" ht="15" hidden="1" customHeight="1" x14ac:dyDescent="0.25">
      <c r="A1125" s="67" t="str">
        <f>IF(E1125="con difetti","X",
IF(E1125="non applic.","na",
IF(E1125="prog. ITR","I",
IF(E1125="nota","no",
IF(OR(E1125="senza difetti",E1125="verificare"),"","")))))</f>
        <v/>
      </c>
      <c r="B1125" s="61">
        <v>7304.06</v>
      </c>
      <c r="C1125" s="12" t="s">
        <v>1994</v>
      </c>
      <c r="D1125" s="14" t="s">
        <v>2073</v>
      </c>
      <c r="E1125" s="72" t="s">
        <v>2072</v>
      </c>
      <c r="F1125" s="8" t="s">
        <v>2072</v>
      </c>
      <c r="G1125" s="8" t="s">
        <v>2072</v>
      </c>
      <c r="H1125" s="1"/>
      <c r="I1125" s="1"/>
      <c r="J1125" s="551" t="str">
        <f t="shared" si="81"/>
        <v/>
      </c>
    </row>
    <row r="1126" spans="1:10" ht="44.1" hidden="1" customHeight="1" x14ac:dyDescent="0.25">
      <c r="A1126" s="218" t="str">
        <f>IF(E1126="visualizzare","X","")</f>
        <v/>
      </c>
      <c r="B1126" s="219"/>
      <c r="C1126" s="220" t="s">
        <v>1995</v>
      </c>
      <c r="D1126" s="223"/>
      <c r="E1126" s="236"/>
      <c r="F1126" s="8" t="s">
        <v>2072</v>
      </c>
      <c r="G1126" s="8" t="s">
        <v>2072</v>
      </c>
      <c r="H1126" s="1"/>
      <c r="I1126" s="1"/>
      <c r="J1126" s="551" t="str">
        <f t="shared" si="81"/>
        <v/>
      </c>
    </row>
    <row r="1127" spans="1:10" ht="15" hidden="1" customHeight="1" x14ac:dyDescent="0.25">
      <c r="A1127" s="69" t="str">
        <f>IF(E1127="con difetti","X",
IF(E1127="non applic.","na",
IF(E1127="prog. ITR","I",
IF(E1127="nota","no",
IF(OR(E1127="senza difetti",E1127="verificare"),"","")))))</f>
        <v/>
      </c>
      <c r="B1127" s="194">
        <v>7304.07</v>
      </c>
      <c r="C1127" s="60" t="s">
        <v>1996</v>
      </c>
      <c r="D1127" s="15" t="s">
        <v>2074</v>
      </c>
      <c r="E1127" s="155" t="s">
        <v>2072</v>
      </c>
      <c r="F1127" s="8" t="s">
        <v>2072</v>
      </c>
      <c r="G1127" s="8" t="s">
        <v>2072</v>
      </c>
      <c r="H1127" s="1"/>
      <c r="I1127" s="1"/>
      <c r="J1127" s="551" t="str">
        <f t="shared" si="81"/>
        <v/>
      </c>
    </row>
    <row r="1128" spans="1:10" ht="15" hidden="1" customHeight="1" x14ac:dyDescent="0.25">
      <c r="A1128" s="218" t="str">
        <f>IF(E1128="visualizzare","X","")</f>
        <v/>
      </c>
      <c r="B1128" s="219"/>
      <c r="C1128" s="220" t="s">
        <v>1997</v>
      </c>
      <c r="D1128" s="223"/>
      <c r="E1128" s="236"/>
      <c r="F1128" s="8" t="s">
        <v>2072</v>
      </c>
      <c r="G1128" s="8" t="s">
        <v>2072</v>
      </c>
      <c r="H1128" s="1"/>
      <c r="I1128" s="1"/>
      <c r="J1128" s="551" t="str">
        <f t="shared" si="81"/>
        <v/>
      </c>
    </row>
    <row r="1129" spans="1:10" ht="29.45" hidden="1" customHeight="1" thickBot="1" x14ac:dyDescent="0.3">
      <c r="A1129" s="218" t="str">
        <f>IF(E1129="visualizzare","X","")</f>
        <v/>
      </c>
      <c r="B1129" s="222"/>
      <c r="C1129" s="224" t="s">
        <v>1998</v>
      </c>
      <c r="D1129" s="225"/>
      <c r="E1129" s="236"/>
      <c r="F1129" s="8" t="s">
        <v>2072</v>
      </c>
      <c r="G1129" s="8" t="s">
        <v>2072</v>
      </c>
      <c r="H1129" s="1"/>
      <c r="I1129" s="1"/>
      <c r="J1129" s="551" t="str">
        <f t="shared" si="81"/>
        <v/>
      </c>
    </row>
    <row r="1130" spans="1:10" ht="15.75" hidden="1" thickBot="1" x14ac:dyDescent="0.3">
      <c r="A1130" s="154" t="str">
        <f>IF(OR(A1131="X",J1130="non applic."),"X","")</f>
        <v/>
      </c>
      <c r="B1130" s="202">
        <v>7400</v>
      </c>
      <c r="C1130" s="143" t="s">
        <v>1999</v>
      </c>
      <c r="D1130" s="147"/>
      <c r="E1130" s="204"/>
      <c r="F1130" s="8" t="s">
        <v>2072</v>
      </c>
      <c r="G1130" s="8" t="s">
        <v>2072</v>
      </c>
      <c r="H1130" s="1"/>
      <c r="I1130" s="1"/>
      <c r="J1130" s="551" t="str">
        <f>IF(OR($E$1025="non applic.",$E$1130="non applic.")=TRUE,"entfällt","")</f>
        <v/>
      </c>
    </row>
    <row r="1131" spans="1:10" ht="15.75" hidden="1" thickBot="1" x14ac:dyDescent="0.3">
      <c r="A1131" s="73" t="str">
        <f>IF(OR(COUNTIF(A1132:A1143,"X")&gt;0,J1131="non applic."),"X","")</f>
        <v/>
      </c>
      <c r="B1131" s="203">
        <v>7401</v>
      </c>
      <c r="C1131" s="144" t="s">
        <v>2000</v>
      </c>
      <c r="D1131" s="145"/>
      <c r="E1131" s="205"/>
      <c r="F1131" s="8" t="s">
        <v>2072</v>
      </c>
      <c r="G1131" s="8" t="s">
        <v>2072</v>
      </c>
      <c r="H1131" s="1"/>
      <c r="I1131" s="1"/>
      <c r="J1131" s="551" t="str">
        <f t="shared" ref="J1131:J1143" si="82">IF(OR($E$1025="non applic.",$E$1130="non applic.",$E$1131="non applic.")=TRUE,"entfällt","")</f>
        <v/>
      </c>
    </row>
    <row r="1132" spans="1:10" ht="15" hidden="1" customHeight="1" x14ac:dyDescent="0.25">
      <c r="A1132" s="69" t="str">
        <f>IF(E1132="con difetti","X",
IF(E1132="non applic.","na",
IF(E1132="prog. ITR","I",
IF(E1132="nota","no",
IF(OR(E1132="senza difetti",E1132="verificare"),"","")))))</f>
        <v/>
      </c>
      <c r="B1132" s="197">
        <v>7401.01</v>
      </c>
      <c r="C1132" s="70" t="s">
        <v>2001</v>
      </c>
      <c r="D1132" s="18" t="s">
        <v>2074</v>
      </c>
      <c r="E1132" s="155" t="s">
        <v>2072</v>
      </c>
      <c r="F1132" s="8" t="s">
        <v>2072</v>
      </c>
      <c r="G1132" s="8" t="s">
        <v>2072</v>
      </c>
      <c r="H1132" s="1"/>
      <c r="I1132" s="1"/>
      <c r="J1132" s="551" t="str">
        <f t="shared" si="82"/>
        <v/>
      </c>
    </row>
    <row r="1133" spans="1:10" ht="29.45" hidden="1" customHeight="1" x14ac:dyDescent="0.25">
      <c r="A1133" s="218" t="str">
        <f>IF(E1133="visualizzare","X","")</f>
        <v/>
      </c>
      <c r="B1133" s="219"/>
      <c r="C1133" s="220" t="s">
        <v>2002</v>
      </c>
      <c r="D1133" s="223"/>
      <c r="E1133" s="236"/>
      <c r="F1133" s="8" t="s">
        <v>2072</v>
      </c>
      <c r="G1133" s="8" t="s">
        <v>2072</v>
      </c>
      <c r="H1133" s="1"/>
      <c r="I1133" s="1"/>
      <c r="J1133" s="551" t="str">
        <f t="shared" si="82"/>
        <v/>
      </c>
    </row>
    <row r="1134" spans="1:10" ht="43.7" hidden="1" customHeight="1" x14ac:dyDescent="0.25">
      <c r="A1134" s="218" t="str">
        <f>IF(E1134="visualizzare","X","")</f>
        <v/>
      </c>
      <c r="B1134" s="219"/>
      <c r="C1134" s="220" t="s">
        <v>2003</v>
      </c>
      <c r="D1134" s="223"/>
      <c r="E1134" s="236"/>
      <c r="F1134" s="8" t="s">
        <v>2072</v>
      </c>
      <c r="G1134" s="8" t="s">
        <v>2072</v>
      </c>
      <c r="H1134" s="1"/>
      <c r="I1134" s="1"/>
      <c r="J1134" s="551" t="str">
        <f t="shared" si="82"/>
        <v/>
      </c>
    </row>
    <row r="1135" spans="1:10" ht="29.45" hidden="1" customHeight="1" x14ac:dyDescent="0.25">
      <c r="A1135" s="76" t="str">
        <f>IF(E1135="con difetti","X",
IF(E1135="non applic.","na",
IF(E1135="prog. ITR","I",
IF(E1135="nota","no",
IF(OR(E1135="senza difetti",E1135="verificare"),"","")))))</f>
        <v/>
      </c>
      <c r="B1135" s="195">
        <v>7401.02</v>
      </c>
      <c r="C1135" s="75" t="s">
        <v>2004</v>
      </c>
      <c r="D1135" s="74" t="s">
        <v>1</v>
      </c>
      <c r="E1135" s="79" t="s">
        <v>2072</v>
      </c>
      <c r="F1135" s="8" t="s">
        <v>2072</v>
      </c>
      <c r="G1135" s="8" t="s">
        <v>2072</v>
      </c>
      <c r="H1135" s="1"/>
      <c r="I1135" s="1"/>
      <c r="J1135" s="551" t="str">
        <f t="shared" si="82"/>
        <v/>
      </c>
    </row>
    <row r="1136" spans="1:10" ht="57" hidden="1" customHeight="1" x14ac:dyDescent="0.25">
      <c r="A1136" s="218" t="str">
        <f>IF(E1136="visualizzare","X","")</f>
        <v/>
      </c>
      <c r="B1136" s="219"/>
      <c r="C1136" s="220" t="s">
        <v>2005</v>
      </c>
      <c r="D1136" s="223"/>
      <c r="E1136" s="236"/>
      <c r="F1136" s="8" t="s">
        <v>2072</v>
      </c>
      <c r="G1136" s="8" t="s">
        <v>2072</v>
      </c>
      <c r="H1136" s="1"/>
      <c r="I1136" s="1"/>
      <c r="J1136" s="551" t="str">
        <f t="shared" si="82"/>
        <v/>
      </c>
    </row>
    <row r="1137" spans="1:10" ht="29.45" hidden="1" customHeight="1" x14ac:dyDescent="0.25">
      <c r="A1137" s="218" t="str">
        <f>IF(E1137="visualizzare","X","")</f>
        <v/>
      </c>
      <c r="B1137" s="219"/>
      <c r="C1137" s="220" t="s">
        <v>1805</v>
      </c>
      <c r="D1137" s="223"/>
      <c r="E1137" s="236"/>
      <c r="F1137" s="8" t="s">
        <v>2072</v>
      </c>
      <c r="G1137" s="8" t="s">
        <v>2072</v>
      </c>
      <c r="H1137" s="1"/>
      <c r="I1137" s="1"/>
      <c r="J1137" s="551" t="str">
        <f t="shared" si="82"/>
        <v/>
      </c>
    </row>
    <row r="1138" spans="1:10" ht="29.45" hidden="1" customHeight="1" x14ac:dyDescent="0.25">
      <c r="A1138" s="67" t="str">
        <f>IF(E1138="con difetti","X",
IF(E1138="non applic.","na",
IF(E1138="prog. ITR","I",
IF(E1138="nota","no",
IF(OR(E1138="senza difetti",E1138="verificare"),"","")))))</f>
        <v/>
      </c>
      <c r="B1138" s="61">
        <v>7401.03</v>
      </c>
      <c r="C1138" s="12" t="s">
        <v>2006</v>
      </c>
      <c r="D1138" s="14" t="s">
        <v>2073</v>
      </c>
      <c r="E1138" s="72" t="s">
        <v>2072</v>
      </c>
      <c r="F1138" s="8" t="s">
        <v>2072</v>
      </c>
      <c r="G1138" s="8" t="s">
        <v>2072</v>
      </c>
      <c r="H1138" s="1"/>
      <c r="I1138" s="1"/>
      <c r="J1138" s="551" t="str">
        <f t="shared" si="82"/>
        <v/>
      </c>
    </row>
    <row r="1139" spans="1:10" ht="15" hidden="1" customHeight="1" x14ac:dyDescent="0.25">
      <c r="A1139" s="218" t="str">
        <f>IF(E1139="visualizzare","X","")</f>
        <v/>
      </c>
      <c r="B1139" s="219"/>
      <c r="C1139" s="220" t="s">
        <v>2007</v>
      </c>
      <c r="D1139" s="223"/>
      <c r="E1139" s="236"/>
      <c r="F1139" s="8" t="s">
        <v>2072</v>
      </c>
      <c r="G1139" s="8" t="s">
        <v>2072</v>
      </c>
      <c r="H1139" s="1"/>
      <c r="I1139" s="1"/>
      <c r="J1139" s="551" t="str">
        <f t="shared" si="82"/>
        <v/>
      </c>
    </row>
    <row r="1140" spans="1:10" ht="29.45" hidden="1" customHeight="1" x14ac:dyDescent="0.25">
      <c r="A1140" s="65" t="str">
        <f>IF(E1140="con difetti","X",
IF(E1140="non applic.","na",
IF(E1140="prog. ITR","I",
IF(E1140="nota","no",
IF(OR(E1140="senza difetti",E1140="verificare"),"","")))))</f>
        <v/>
      </c>
      <c r="B1140" s="187">
        <v>7401.04</v>
      </c>
      <c r="C1140" s="58" t="s">
        <v>2008</v>
      </c>
      <c r="D1140" s="13" t="s">
        <v>0</v>
      </c>
      <c r="E1140" s="71" t="s">
        <v>2072</v>
      </c>
      <c r="F1140" s="8" t="s">
        <v>2072</v>
      </c>
      <c r="G1140" s="8" t="s">
        <v>2072</v>
      </c>
      <c r="H1140" s="1"/>
      <c r="I1140" s="1"/>
      <c r="J1140" s="551" t="str">
        <f t="shared" si="82"/>
        <v/>
      </c>
    </row>
    <row r="1141" spans="1:10" ht="15" hidden="1" customHeight="1" x14ac:dyDescent="0.25">
      <c r="A1141" s="218" t="str">
        <f>IF(E1141="visualizzare","X","")</f>
        <v/>
      </c>
      <c r="B1141" s="219"/>
      <c r="C1141" s="220" t="s">
        <v>2009</v>
      </c>
      <c r="D1141" s="223"/>
      <c r="E1141" s="236"/>
      <c r="F1141" s="8" t="s">
        <v>2072</v>
      </c>
      <c r="G1141" s="8" t="s">
        <v>2072</v>
      </c>
      <c r="H1141" s="1"/>
      <c r="I1141" s="1"/>
      <c r="J1141" s="551" t="str">
        <f t="shared" si="82"/>
        <v/>
      </c>
    </row>
    <row r="1142" spans="1:10" ht="30" hidden="1" x14ac:dyDescent="0.25">
      <c r="A1142" s="65" t="str">
        <f>IF(E1142="con difetti","X",
IF(E1142="non applic.","na",
IF(E1142="prog. ITR","I",
IF(E1142="nota","no",
IF(OR(E1142="senza difetti",E1142="verificare"),"","")))))</f>
        <v/>
      </c>
      <c r="B1142" s="187">
        <v>7401.05</v>
      </c>
      <c r="C1142" s="58" t="s">
        <v>2010</v>
      </c>
      <c r="D1142" s="13" t="s">
        <v>0</v>
      </c>
      <c r="E1142" s="71" t="s">
        <v>2072</v>
      </c>
      <c r="F1142" s="8" t="s">
        <v>2072</v>
      </c>
      <c r="G1142" s="8" t="s">
        <v>2072</v>
      </c>
      <c r="H1142" s="1"/>
      <c r="I1142" s="1"/>
      <c r="J1142" s="551" t="str">
        <f t="shared" si="82"/>
        <v/>
      </c>
    </row>
    <row r="1143" spans="1:10" ht="15" hidden="1" customHeight="1" thickBot="1" x14ac:dyDescent="0.3">
      <c r="A1143" s="218" t="str">
        <f>IF(E1143="visualizzare","X","")</f>
        <v/>
      </c>
      <c r="B1143" s="222"/>
      <c r="C1143" s="224" t="s">
        <v>2011</v>
      </c>
      <c r="D1143" s="225"/>
      <c r="E1143" s="236"/>
      <c r="F1143" s="8" t="s">
        <v>2072</v>
      </c>
      <c r="G1143" s="8" t="s">
        <v>2072</v>
      </c>
      <c r="H1143" s="1"/>
      <c r="I1143" s="1"/>
      <c r="J1143" s="551" t="str">
        <f t="shared" si="82"/>
        <v/>
      </c>
    </row>
    <row r="1144" spans="1:10" ht="15" hidden="1" customHeight="1" thickBot="1" x14ac:dyDescent="0.3">
      <c r="A1144" s="167" t="str">
        <f>IF(OR(A1145="X",A1146="X",A1147="X",J1144="non applic."),"X","")</f>
        <v/>
      </c>
      <c r="B1144" s="190">
        <v>7500</v>
      </c>
      <c r="C1144" s="168" t="s">
        <v>2381</v>
      </c>
      <c r="D1144" s="169"/>
      <c r="E1144" s="210"/>
      <c r="F1144" s="8" t="s">
        <v>2072</v>
      </c>
      <c r="G1144" s="8" t="s">
        <v>2072</v>
      </c>
      <c r="H1144" s="1"/>
      <c r="I1144" s="1"/>
      <c r="J1144" s="551" t="str">
        <f>IF(OR($E$1025="non applic.",$E$1144="non applic.")=TRUE,"entfällt","")</f>
        <v/>
      </c>
    </row>
    <row r="1145" spans="1:10" ht="15" hidden="1" customHeight="1" x14ac:dyDescent="0.25">
      <c r="A1145" s="164" t="str">
        <f t="shared" ref="A1145:A1147" si="83">IF(E1145="con difetti","X",
IF(E1145="non applic.","na",
IF(E1145="prog. ITR","I",
IF(E1145="nota","no",
IF(OR(E1145="senza difetti",E1145="verificare"),"","")))))</f>
        <v/>
      </c>
      <c r="B1145" s="191">
        <v>7501</v>
      </c>
      <c r="C1145" s="165" t="s">
        <v>2068</v>
      </c>
      <c r="D1145" s="166"/>
      <c r="E1145" s="159" t="s">
        <v>2072</v>
      </c>
      <c r="F1145" s="8" t="s">
        <v>2072</v>
      </c>
      <c r="G1145" s="8" t="s">
        <v>2072</v>
      </c>
      <c r="H1145" s="1"/>
      <c r="I1145" s="1"/>
      <c r="J1145" s="551" t="str">
        <f>IF(OR($E$1025="non applic.",$E$1144="non applic.",$E$1145="non applic.")=TRUE,"entfällt","")</f>
        <v/>
      </c>
    </row>
    <row r="1146" spans="1:10" ht="15" hidden="1" customHeight="1" x14ac:dyDescent="0.25">
      <c r="A1146" s="164" t="str">
        <f t="shared" si="83"/>
        <v/>
      </c>
      <c r="B1146" s="192">
        <v>7502</v>
      </c>
      <c r="C1146" s="158" t="s">
        <v>2068</v>
      </c>
      <c r="D1146" s="156"/>
      <c r="E1146" s="159" t="s">
        <v>2072</v>
      </c>
      <c r="F1146" s="8" t="s">
        <v>2072</v>
      </c>
      <c r="G1146" s="8" t="s">
        <v>2072</v>
      </c>
      <c r="H1146" s="1"/>
      <c r="I1146" s="1"/>
      <c r="J1146" s="551" t="str">
        <f>IF(OR($E$1025="non applic.",$E$1144="non applic.",$E$1146="non applic.")=TRUE,"entfällt","")</f>
        <v/>
      </c>
    </row>
    <row r="1147" spans="1:10" ht="15" hidden="1" customHeight="1" thickBot="1" x14ac:dyDescent="0.3">
      <c r="A1147" s="164" t="str">
        <f t="shared" si="83"/>
        <v/>
      </c>
      <c r="B1147" s="193">
        <v>7503</v>
      </c>
      <c r="C1147" s="160" t="s">
        <v>2068</v>
      </c>
      <c r="D1147" s="161"/>
      <c r="E1147" s="610" t="s">
        <v>2072</v>
      </c>
      <c r="F1147" s="8" t="s">
        <v>2072</v>
      </c>
      <c r="G1147" s="8" t="s">
        <v>2072</v>
      </c>
      <c r="H1147" s="1"/>
      <c r="I1147" s="1"/>
      <c r="J1147" s="551" t="str">
        <f>IF(OR($E$1025="non applic.",$E$1144="non applic.",$E$1147="non applic.")=TRUE,"entfällt","")</f>
        <v/>
      </c>
    </row>
    <row r="1148" spans="1:10" ht="19.5" hidden="1" thickBot="1" x14ac:dyDescent="0.3">
      <c r="A1148" s="211" t="str">
        <f>IF(OR(A1149="X",A1172="X",A1199="X",E1148="entfällt"),"X","")</f>
        <v/>
      </c>
      <c r="B1148" s="212">
        <v>8000</v>
      </c>
      <c r="C1148" s="605" t="s">
        <v>2012</v>
      </c>
      <c r="D1148" s="606"/>
      <c r="E1148" s="607"/>
      <c r="F1148" s="8" t="s">
        <v>2072</v>
      </c>
      <c r="G1148" s="8" t="s">
        <v>2072</v>
      </c>
      <c r="H1148" s="1"/>
      <c r="I1148" s="1"/>
      <c r="J1148" s="551" t="str">
        <f>IF(OR($E$1148="non applic.")=TRUE,"entfällt","")</f>
        <v/>
      </c>
    </row>
    <row r="1149" spans="1:10" ht="15.75" hidden="1" thickBot="1" x14ac:dyDescent="0.3">
      <c r="A1149" s="154" t="str">
        <f>IF(OR(A1150="X",A1153="X",A1158="X",J1149="non applic."),"X","")</f>
        <v/>
      </c>
      <c r="B1149" s="202">
        <v>8100</v>
      </c>
      <c r="C1149" s="143" t="s">
        <v>2013</v>
      </c>
      <c r="D1149" s="147"/>
      <c r="E1149" s="208"/>
      <c r="F1149" s="8" t="s">
        <v>2072</v>
      </c>
      <c r="G1149" s="8" t="s">
        <v>2072</v>
      </c>
      <c r="H1149" s="1"/>
      <c r="I1149" s="1"/>
      <c r="J1149" s="551" t="str">
        <f>IF(OR($E$1148="non applic.",$E$1149="non applic.")=TRUE,"entfällt","")</f>
        <v/>
      </c>
    </row>
    <row r="1150" spans="1:10" ht="15.75" hidden="1" thickBot="1" x14ac:dyDescent="0.3">
      <c r="A1150" s="73" t="str">
        <f>IF(OR(COUNTIF(A1151:A1152,"X")&gt;0,J1150="non applic."),"X","")</f>
        <v/>
      </c>
      <c r="B1150" s="203">
        <v>8101</v>
      </c>
      <c r="C1150" s="144" t="s">
        <v>2014</v>
      </c>
      <c r="D1150" s="145"/>
      <c r="E1150" s="205"/>
      <c r="F1150" s="8" t="s">
        <v>2072</v>
      </c>
      <c r="G1150" s="8" t="s">
        <v>2072</v>
      </c>
      <c r="H1150" s="1"/>
      <c r="I1150" s="1"/>
      <c r="J1150" s="551" t="str">
        <f>IF(OR($E$1148="non applic.",$E$1149="non applic.",$E$1150="non applic.")=TRUE,"entfällt","")</f>
        <v/>
      </c>
    </row>
    <row r="1151" spans="1:10" ht="15" hidden="1" customHeight="1" x14ac:dyDescent="0.25">
      <c r="A1151" s="67" t="str">
        <f>IF(E1151="con difetti","X",
IF(E1151="non applic.","na",
IF(E1151="prog. ITR","I",
IF(E1151="nota","no",
IF(OR(E1151="senza difetti",E1151="verificare"),"","")))))</f>
        <v/>
      </c>
      <c r="B1151" s="189">
        <v>8101.01</v>
      </c>
      <c r="C1151" s="68" t="s">
        <v>2015</v>
      </c>
      <c r="D1151" s="19" t="s">
        <v>2073</v>
      </c>
      <c r="E1151" s="72" t="s">
        <v>2072</v>
      </c>
      <c r="F1151" s="8" t="s">
        <v>2072</v>
      </c>
      <c r="G1151" s="8" t="s">
        <v>2072</v>
      </c>
      <c r="H1151" s="1"/>
      <c r="I1151" s="1"/>
      <c r="J1151" s="551" t="str">
        <f>IF(OR($E$1148="non applic.",$E$1149="non applic.",$E$1150="non applic.")=TRUE,"entfällt","")</f>
        <v/>
      </c>
    </row>
    <row r="1152" spans="1:10" ht="44.1" hidden="1" customHeight="1" thickBot="1" x14ac:dyDescent="0.3">
      <c r="A1152" s="218" t="str">
        <f>IF(E1152="visualizzare","X","")</f>
        <v/>
      </c>
      <c r="B1152" s="222"/>
      <c r="C1152" s="224" t="s">
        <v>2016</v>
      </c>
      <c r="D1152" s="225"/>
      <c r="E1152" s="236"/>
      <c r="F1152" s="8" t="s">
        <v>2072</v>
      </c>
      <c r="G1152" s="8" t="s">
        <v>2072</v>
      </c>
      <c r="H1152" s="1"/>
      <c r="I1152" s="1"/>
      <c r="J1152" s="551" t="str">
        <f>IF(OR($E$1148="non applic.",$E$1149="non applic.",$E$1150="non applic.")=TRUE,"entfällt","")</f>
        <v/>
      </c>
    </row>
    <row r="1153" spans="1:10" ht="15.75" hidden="1" thickBot="1" x14ac:dyDescent="0.3">
      <c r="A1153" s="73" t="str">
        <f>IF(OR(COUNTIF(A1154:A1157,"X")&gt;0,J1153="non applic."),"X","")</f>
        <v/>
      </c>
      <c r="B1153" s="203">
        <v>8102</v>
      </c>
      <c r="C1153" s="144" t="s">
        <v>2017</v>
      </c>
      <c r="D1153" s="145"/>
      <c r="E1153" s="205"/>
      <c r="F1153" s="8" t="s">
        <v>2072</v>
      </c>
      <c r="G1153" s="8" t="s">
        <v>2072</v>
      </c>
      <c r="H1153" s="1"/>
      <c r="I1153" s="1"/>
      <c r="J1153" s="551" t="str">
        <f>IF(OR($E$1148="non applic.",$E$1149="non applic.",$E$1153="non applic.")=TRUE,"entfällt","")</f>
        <v/>
      </c>
    </row>
    <row r="1154" spans="1:10" ht="15" hidden="1" customHeight="1" x14ac:dyDescent="0.25">
      <c r="A1154" s="67" t="str">
        <f>IF(E1154="con difetti","X",
IF(E1154="non applic.","na",
IF(E1154="prog. ITR","I",
IF(E1154="nota","no",
IF(OR(E1154="senza difetti",E1154="verificare"),"","")))))</f>
        <v/>
      </c>
      <c r="B1154" s="189">
        <v>8102.01</v>
      </c>
      <c r="C1154" s="68" t="s">
        <v>2018</v>
      </c>
      <c r="D1154" s="19" t="s">
        <v>2073</v>
      </c>
      <c r="E1154" s="72" t="s">
        <v>2072</v>
      </c>
      <c r="F1154" s="8" t="s">
        <v>2072</v>
      </c>
      <c r="G1154" s="8" t="s">
        <v>2072</v>
      </c>
      <c r="H1154" s="1"/>
      <c r="I1154" s="1"/>
      <c r="J1154" s="551" t="str">
        <f>IF(OR($E$1148="non applic.",$E$1149="non applic.",$E$1153="non applic.")=TRUE,"entfällt","")</f>
        <v/>
      </c>
    </row>
    <row r="1155" spans="1:10" ht="15" hidden="1" customHeight="1" x14ac:dyDescent="0.25">
      <c r="A1155" s="218" t="str">
        <f>IF(E1155="visualizzare","X","")</f>
        <v/>
      </c>
      <c r="B1155" s="219"/>
      <c r="C1155" s="220"/>
      <c r="D1155" s="223"/>
      <c r="E1155" s="236"/>
      <c r="F1155" s="8" t="s">
        <v>2072</v>
      </c>
      <c r="G1155" s="8" t="s">
        <v>2072</v>
      </c>
      <c r="H1155" s="1"/>
      <c r="I1155" s="1"/>
      <c r="J1155" s="551" t="str">
        <f>IF(OR($E$1148="non applic.",$E$1149="non applic.",$E$1153="non applic.")=TRUE,"entfällt","")</f>
        <v/>
      </c>
    </row>
    <row r="1156" spans="1:10" ht="29.45" hidden="1" customHeight="1" x14ac:dyDescent="0.25">
      <c r="A1156" s="218" t="str">
        <f>IF(E1156="visualizzare","X","")</f>
        <v/>
      </c>
      <c r="B1156" s="219"/>
      <c r="C1156" s="220" t="s">
        <v>2019</v>
      </c>
      <c r="D1156" s="223"/>
      <c r="E1156" s="236"/>
      <c r="F1156" s="8" t="s">
        <v>2072</v>
      </c>
      <c r="G1156" s="8" t="s">
        <v>2072</v>
      </c>
      <c r="H1156" s="1"/>
      <c r="I1156" s="1"/>
      <c r="J1156" s="551" t="str">
        <f>IF(OR($E$1148="non applic.",$E$1149="non applic.",$E$1153="non applic.")=TRUE,"entfällt","")</f>
        <v/>
      </c>
    </row>
    <row r="1157" spans="1:10" hidden="1" x14ac:dyDescent="0.25">
      <c r="A1157" s="218" t="str">
        <f>IF(E1157="visualizzare","X","")</f>
        <v/>
      </c>
      <c r="B1157" s="222"/>
      <c r="C1157" s="224" t="s">
        <v>2020</v>
      </c>
      <c r="D1157" s="225"/>
      <c r="E1157" s="236"/>
      <c r="F1157" s="8" t="s">
        <v>2072</v>
      </c>
      <c r="G1157" s="8" t="s">
        <v>2072</v>
      </c>
      <c r="H1157" s="1"/>
      <c r="I1157" s="1"/>
      <c r="J1157" s="551" t="str">
        <f>IF(OR($E$1148="non applic.",$E$1149="non applic.",$E$1153="non applic.")=TRUE,"entfällt","")</f>
        <v/>
      </c>
    </row>
    <row r="1158" spans="1:10" ht="15.75" hidden="1" thickBot="1" x14ac:dyDescent="0.3">
      <c r="A1158" s="73" t="str">
        <f>IF(OR(COUNTIF(A1159:A1171,"X")&gt;0,J1158="non applic."),"X","")</f>
        <v/>
      </c>
      <c r="B1158" s="203">
        <v>8103</v>
      </c>
      <c r="C1158" s="144" t="s">
        <v>2021</v>
      </c>
      <c r="D1158" s="145"/>
      <c r="E1158" s="205"/>
      <c r="F1158" s="8" t="s">
        <v>2072</v>
      </c>
      <c r="G1158" s="8" t="s">
        <v>2072</v>
      </c>
      <c r="H1158" s="1"/>
      <c r="I1158" s="1"/>
      <c r="J1158" s="551" t="str">
        <f t="shared" ref="J1158:J1171" si="84">IF(OR($E$1148="non applic.",$E$1149="non applic.",$E$1158="non applic.")=TRUE,"entfällt","")</f>
        <v/>
      </c>
    </row>
    <row r="1159" spans="1:10" ht="15" hidden="1" customHeight="1" x14ac:dyDescent="0.25">
      <c r="A1159" s="65" t="str">
        <f>IF(E1159="con difetti","X",
IF(E1159="non applic.","na",
IF(E1159="prog. ITR","I",
IF(E1159="nota","no",
IF(OR(E1159="senza difetti",E1159="verificare"),"","")))))</f>
        <v/>
      </c>
      <c r="B1159" s="186">
        <v>8103.01</v>
      </c>
      <c r="C1159" s="66" t="s">
        <v>2022</v>
      </c>
      <c r="D1159" s="21" t="s">
        <v>0</v>
      </c>
      <c r="E1159" s="71" t="s">
        <v>2072</v>
      </c>
      <c r="F1159" s="8" t="s">
        <v>2072</v>
      </c>
      <c r="G1159" s="8" t="s">
        <v>2072</v>
      </c>
      <c r="H1159" s="1"/>
      <c r="I1159" s="1"/>
      <c r="J1159" s="551" t="str">
        <f t="shared" si="84"/>
        <v/>
      </c>
    </row>
    <row r="1160" spans="1:10" ht="15" hidden="1" customHeight="1" x14ac:dyDescent="0.25">
      <c r="A1160" s="218" t="str">
        <f t="shared" ref="A1160:A1169" si="85">IF(E1160="visualizzare","X","")</f>
        <v/>
      </c>
      <c r="B1160" s="219"/>
      <c r="C1160" s="231" t="s">
        <v>2023</v>
      </c>
      <c r="D1160" s="223"/>
      <c r="E1160" s="236"/>
      <c r="F1160" s="8" t="s">
        <v>2072</v>
      </c>
      <c r="G1160" s="8" t="s">
        <v>2072</v>
      </c>
      <c r="H1160" s="1"/>
      <c r="I1160" s="1"/>
      <c r="J1160" s="551" t="str">
        <f t="shared" si="84"/>
        <v/>
      </c>
    </row>
    <row r="1161" spans="1:10" ht="15" hidden="1" customHeight="1" x14ac:dyDescent="0.25">
      <c r="A1161" s="218" t="str">
        <f t="shared" si="85"/>
        <v/>
      </c>
      <c r="B1161" s="219"/>
      <c r="C1161" s="247" t="s">
        <v>2024</v>
      </c>
      <c r="D1161" s="223"/>
      <c r="E1161" s="236"/>
      <c r="F1161" s="8" t="s">
        <v>2072</v>
      </c>
      <c r="G1161" s="8" t="s">
        <v>2072</v>
      </c>
      <c r="H1161" s="1"/>
      <c r="I1161" s="1"/>
      <c r="J1161" s="551" t="str">
        <f t="shared" si="84"/>
        <v/>
      </c>
    </row>
    <row r="1162" spans="1:10" ht="15" hidden="1" customHeight="1" x14ac:dyDescent="0.25">
      <c r="A1162" s="218" t="str">
        <f t="shared" si="85"/>
        <v/>
      </c>
      <c r="B1162" s="219"/>
      <c r="C1162" s="247" t="s">
        <v>2025</v>
      </c>
      <c r="D1162" s="223"/>
      <c r="E1162" s="236"/>
      <c r="F1162" s="8" t="s">
        <v>2072</v>
      </c>
      <c r="G1162" s="8" t="s">
        <v>2072</v>
      </c>
      <c r="H1162" s="1"/>
      <c r="I1162" s="1"/>
      <c r="J1162" s="551" t="str">
        <f t="shared" si="84"/>
        <v/>
      </c>
    </row>
    <row r="1163" spans="1:10" ht="15" hidden="1" customHeight="1" x14ac:dyDescent="0.25">
      <c r="A1163" s="218" t="str">
        <f t="shared" si="85"/>
        <v/>
      </c>
      <c r="B1163" s="219"/>
      <c r="C1163" s="247" t="s">
        <v>2026</v>
      </c>
      <c r="D1163" s="223"/>
      <c r="E1163" s="236"/>
      <c r="F1163" s="8" t="s">
        <v>2072</v>
      </c>
      <c r="G1163" s="8" t="s">
        <v>2072</v>
      </c>
      <c r="H1163" s="1"/>
      <c r="I1163" s="1"/>
      <c r="J1163" s="551" t="str">
        <f t="shared" si="84"/>
        <v/>
      </c>
    </row>
    <row r="1164" spans="1:10" ht="15" hidden="1" customHeight="1" x14ac:dyDescent="0.25">
      <c r="A1164" s="218" t="str">
        <f t="shared" si="85"/>
        <v/>
      </c>
      <c r="B1164" s="219"/>
      <c r="C1164" s="247" t="s">
        <v>2027</v>
      </c>
      <c r="D1164" s="223"/>
      <c r="E1164" s="236"/>
      <c r="F1164" s="8" t="s">
        <v>2072</v>
      </c>
      <c r="G1164" s="8" t="s">
        <v>2072</v>
      </c>
      <c r="H1164" s="1"/>
      <c r="I1164" s="1"/>
      <c r="J1164" s="551" t="str">
        <f t="shared" si="84"/>
        <v/>
      </c>
    </row>
    <row r="1165" spans="1:10" ht="15" hidden="1" customHeight="1" x14ac:dyDescent="0.25">
      <c r="A1165" s="218" t="str">
        <f t="shared" si="85"/>
        <v/>
      </c>
      <c r="B1165" s="219"/>
      <c r="C1165" s="247" t="s">
        <v>2028</v>
      </c>
      <c r="D1165" s="223"/>
      <c r="E1165" s="236"/>
      <c r="F1165" s="8" t="s">
        <v>2072</v>
      </c>
      <c r="G1165" s="8" t="s">
        <v>2072</v>
      </c>
      <c r="H1165" s="1"/>
      <c r="I1165" s="1"/>
      <c r="J1165" s="551" t="str">
        <f t="shared" si="84"/>
        <v/>
      </c>
    </row>
    <row r="1166" spans="1:10" ht="15" hidden="1" customHeight="1" x14ac:dyDescent="0.25">
      <c r="A1166" s="218" t="str">
        <f t="shared" si="85"/>
        <v/>
      </c>
      <c r="B1166" s="219"/>
      <c r="C1166" s="247" t="s">
        <v>2029</v>
      </c>
      <c r="D1166" s="223"/>
      <c r="E1166" s="236"/>
      <c r="F1166" s="8" t="s">
        <v>2072</v>
      </c>
      <c r="G1166" s="8" t="s">
        <v>2072</v>
      </c>
      <c r="H1166" s="1"/>
      <c r="I1166" s="1"/>
      <c r="J1166" s="551" t="str">
        <f t="shared" si="84"/>
        <v/>
      </c>
    </row>
    <row r="1167" spans="1:10" ht="15" hidden="1" customHeight="1" x14ac:dyDescent="0.25">
      <c r="A1167" s="218" t="str">
        <f t="shared" si="85"/>
        <v/>
      </c>
      <c r="B1167" s="219"/>
      <c r="C1167" s="247" t="s">
        <v>2030</v>
      </c>
      <c r="D1167" s="223"/>
      <c r="E1167" s="236"/>
      <c r="F1167" s="8" t="s">
        <v>2072</v>
      </c>
      <c r="G1167" s="8" t="s">
        <v>2072</v>
      </c>
      <c r="H1167" s="1"/>
      <c r="I1167" s="1"/>
      <c r="J1167" s="551" t="str">
        <f t="shared" si="84"/>
        <v/>
      </c>
    </row>
    <row r="1168" spans="1:10" ht="15" hidden="1" customHeight="1" x14ac:dyDescent="0.25">
      <c r="A1168" s="218" t="str">
        <f t="shared" si="85"/>
        <v/>
      </c>
      <c r="B1168" s="219"/>
      <c r="C1168" s="247" t="s">
        <v>2031</v>
      </c>
      <c r="D1168" s="223"/>
      <c r="E1168" s="236"/>
      <c r="F1168" s="8" t="s">
        <v>2072</v>
      </c>
      <c r="G1168" s="8" t="s">
        <v>2072</v>
      </c>
      <c r="H1168" s="1"/>
      <c r="I1168" s="1"/>
      <c r="J1168" s="551" t="str">
        <f t="shared" si="84"/>
        <v/>
      </c>
    </row>
    <row r="1169" spans="1:10" ht="44.1" hidden="1" customHeight="1" x14ac:dyDescent="0.25">
      <c r="A1169" s="218" t="str">
        <f t="shared" si="85"/>
        <v/>
      </c>
      <c r="B1169" s="219"/>
      <c r="C1169" s="231" t="s">
        <v>2032</v>
      </c>
      <c r="D1169" s="223"/>
      <c r="E1169" s="236"/>
      <c r="F1169" s="8" t="s">
        <v>2072</v>
      </c>
      <c r="G1169" s="8" t="s">
        <v>2072</v>
      </c>
      <c r="H1169" s="1"/>
      <c r="I1169" s="1"/>
      <c r="J1169" s="551" t="str">
        <f t="shared" si="84"/>
        <v/>
      </c>
    </row>
    <row r="1170" spans="1:10" ht="15" hidden="1" customHeight="1" x14ac:dyDescent="0.25">
      <c r="A1170" s="65" t="str">
        <f>IF(E1170="con difetti","X",
IF(E1170="non applic.","na",
IF(E1170="prog. ITR","I",
IF(E1170="nota","no",
IF(OR(E1170="senza difetti",E1170="verificare"),"","")))))</f>
        <v/>
      </c>
      <c r="B1170" s="187">
        <v>8103.02</v>
      </c>
      <c r="C1170" s="58" t="s">
        <v>2033</v>
      </c>
      <c r="D1170" s="13" t="s">
        <v>0</v>
      </c>
      <c r="E1170" s="71" t="s">
        <v>2072</v>
      </c>
      <c r="F1170" s="8" t="s">
        <v>2072</v>
      </c>
      <c r="G1170" s="8" t="s">
        <v>2072</v>
      </c>
      <c r="H1170" s="1"/>
      <c r="I1170" s="1"/>
      <c r="J1170" s="551" t="str">
        <f t="shared" si="84"/>
        <v/>
      </c>
    </row>
    <row r="1171" spans="1:10" ht="29.45" hidden="1" customHeight="1" thickBot="1" x14ac:dyDescent="0.3">
      <c r="A1171" s="218" t="str">
        <f>IF(E1171="visualizzare","X","")</f>
        <v/>
      </c>
      <c r="B1171" s="222"/>
      <c r="C1171" s="224" t="s">
        <v>2034</v>
      </c>
      <c r="D1171" s="225"/>
      <c r="E1171" s="236"/>
      <c r="F1171" s="8" t="s">
        <v>2072</v>
      </c>
      <c r="G1171" s="8" t="s">
        <v>2072</v>
      </c>
      <c r="H1171" s="1"/>
      <c r="I1171" s="1"/>
      <c r="J1171" s="551" t="str">
        <f t="shared" si="84"/>
        <v/>
      </c>
    </row>
    <row r="1172" spans="1:10" ht="15.75" hidden="1" thickBot="1" x14ac:dyDescent="0.3">
      <c r="A1172" s="154" t="str">
        <f>IF(OR(A1173="X",A1182="X",A1189="X",J1172="non applic."),"X","")</f>
        <v/>
      </c>
      <c r="B1172" s="202">
        <v>8200</v>
      </c>
      <c r="C1172" s="143" t="s">
        <v>2035</v>
      </c>
      <c r="D1172" s="147"/>
      <c r="E1172" s="204"/>
      <c r="F1172" s="8" t="s">
        <v>2072</v>
      </c>
      <c r="G1172" s="8" t="s">
        <v>2072</v>
      </c>
      <c r="H1172" s="1"/>
      <c r="I1172" s="1"/>
      <c r="J1172" s="551" t="str">
        <f>IF(OR($E$1148="non applic.",$E$1172="non applic.")=TRUE,"entfällt","")</f>
        <v/>
      </c>
    </row>
    <row r="1173" spans="1:10" ht="15.75" hidden="1" thickBot="1" x14ac:dyDescent="0.3">
      <c r="A1173" s="73" t="str">
        <f>IF(OR(COUNTIF(A1174:A1181,"X")&gt;0,J1173="non applic."),"X","")</f>
        <v/>
      </c>
      <c r="B1173" s="203">
        <v>8201</v>
      </c>
      <c r="C1173" s="144" t="s">
        <v>2036</v>
      </c>
      <c r="D1173" s="145"/>
      <c r="E1173" s="205"/>
      <c r="F1173" s="8" t="s">
        <v>2072</v>
      </c>
      <c r="G1173" s="8" t="s">
        <v>2072</v>
      </c>
      <c r="H1173" s="1"/>
      <c r="I1173" s="1"/>
      <c r="J1173" s="551" t="str">
        <f t="shared" ref="J1173:J1181" si="86">IF(OR($E$1148="non applic.",$E$1172="non applic.",$E$1173="non applic.")=TRUE,"entfällt","")</f>
        <v/>
      </c>
    </row>
    <row r="1174" spans="1:10" ht="15" hidden="1" customHeight="1" x14ac:dyDescent="0.25">
      <c r="A1174" s="76" t="str">
        <f>IF(E1174="con difetti","X",
IF(E1174="non applic.","na",
IF(E1174="prog. ITR","I",
IF(E1174="nota","no",
IF(OR(E1174="senza difetti",E1174="verificare"),"","")))))</f>
        <v/>
      </c>
      <c r="B1174" s="196">
        <v>8201.01</v>
      </c>
      <c r="C1174" s="77" t="s">
        <v>2037</v>
      </c>
      <c r="D1174" s="78" t="s">
        <v>1</v>
      </c>
      <c r="E1174" s="79" t="s">
        <v>2072</v>
      </c>
      <c r="F1174" s="8" t="s">
        <v>2072</v>
      </c>
      <c r="G1174" s="8" t="s">
        <v>2072</v>
      </c>
      <c r="H1174" s="1"/>
      <c r="I1174" s="1"/>
      <c r="J1174" s="551" t="str">
        <f t="shared" si="86"/>
        <v/>
      </c>
    </row>
    <row r="1175" spans="1:10" ht="75" hidden="1" x14ac:dyDescent="0.25">
      <c r="A1175" s="218" t="str">
        <f>IF(E1175="visualizzare","X","")</f>
        <v/>
      </c>
      <c r="B1175" s="219"/>
      <c r="C1175" s="220" t="s">
        <v>2038</v>
      </c>
      <c r="D1175" s="223"/>
      <c r="E1175" s="236"/>
      <c r="F1175" s="8" t="s">
        <v>2072</v>
      </c>
      <c r="G1175" s="8" t="s">
        <v>2072</v>
      </c>
      <c r="H1175" s="1"/>
      <c r="I1175" s="1"/>
      <c r="J1175" s="551" t="str">
        <f t="shared" si="86"/>
        <v/>
      </c>
    </row>
    <row r="1176" spans="1:10" ht="15" hidden="1" customHeight="1" x14ac:dyDescent="0.25">
      <c r="A1176" s="218" t="str">
        <f>IF(E1176="visualizzare","X","")</f>
        <v/>
      </c>
      <c r="B1176" s="219"/>
      <c r="C1176" s="220" t="s">
        <v>2039</v>
      </c>
      <c r="D1176" s="223"/>
      <c r="E1176" s="236"/>
      <c r="F1176" s="8" t="s">
        <v>2072</v>
      </c>
      <c r="G1176" s="8" t="s">
        <v>2072</v>
      </c>
      <c r="H1176" s="1"/>
      <c r="I1176" s="1"/>
      <c r="J1176" s="551" t="str">
        <f t="shared" si="86"/>
        <v/>
      </c>
    </row>
    <row r="1177" spans="1:10" ht="29.45" hidden="1" customHeight="1" x14ac:dyDescent="0.25">
      <c r="A1177" s="218" t="str">
        <f>IF(E1177="visualizzare","X","")</f>
        <v/>
      </c>
      <c r="B1177" s="219"/>
      <c r="C1177" s="220" t="s">
        <v>2040</v>
      </c>
      <c r="D1177" s="223"/>
      <c r="E1177" s="236"/>
      <c r="F1177" s="8" t="s">
        <v>2072</v>
      </c>
      <c r="G1177" s="8" t="s">
        <v>2072</v>
      </c>
      <c r="H1177" s="1"/>
      <c r="I1177" s="1"/>
      <c r="J1177" s="551" t="str">
        <f t="shared" si="86"/>
        <v/>
      </c>
    </row>
    <row r="1178" spans="1:10" ht="15" hidden="1" customHeight="1" x14ac:dyDescent="0.25">
      <c r="A1178" s="76" t="str">
        <f>IF(E1178="con difetti","X",
IF(E1178="non applic.","na",
IF(E1178="prog. ITR","I",
IF(E1178="nota","no",
IF(OR(E1178="senza difetti",E1178="verificare"),"","")))))</f>
        <v/>
      </c>
      <c r="B1178" s="195">
        <v>8201.02</v>
      </c>
      <c r="C1178" s="75" t="s">
        <v>2041</v>
      </c>
      <c r="D1178" s="74" t="s">
        <v>1</v>
      </c>
      <c r="E1178" s="79" t="s">
        <v>2072</v>
      </c>
      <c r="F1178" s="8" t="s">
        <v>2072</v>
      </c>
      <c r="G1178" s="8" t="s">
        <v>2072</v>
      </c>
      <c r="H1178" s="1"/>
      <c r="I1178" s="1"/>
      <c r="J1178" s="551" t="str">
        <f t="shared" si="86"/>
        <v/>
      </c>
    </row>
    <row r="1179" spans="1:10" ht="29.45" hidden="1" customHeight="1" x14ac:dyDescent="0.25">
      <c r="A1179" s="218" t="str">
        <f>IF(E1179="visualizzare","X","")</f>
        <v/>
      </c>
      <c r="B1179" s="219"/>
      <c r="C1179" s="220" t="s">
        <v>2042</v>
      </c>
      <c r="D1179" s="223"/>
      <c r="E1179" s="236"/>
      <c r="F1179" s="8" t="s">
        <v>2072</v>
      </c>
      <c r="G1179" s="8" t="s">
        <v>2072</v>
      </c>
      <c r="H1179" s="1"/>
      <c r="I1179" s="1"/>
      <c r="J1179" s="551" t="str">
        <f t="shared" si="86"/>
        <v/>
      </c>
    </row>
    <row r="1180" spans="1:10" ht="29.45" hidden="1" customHeight="1" x14ac:dyDescent="0.25">
      <c r="A1180" s="218" t="str">
        <f>IF(E1180="visualizzare","X","")</f>
        <v/>
      </c>
      <c r="B1180" s="219"/>
      <c r="C1180" s="220" t="s">
        <v>2040</v>
      </c>
      <c r="D1180" s="223"/>
      <c r="E1180" s="236"/>
      <c r="F1180" s="8" t="s">
        <v>2072</v>
      </c>
      <c r="G1180" s="8" t="s">
        <v>2072</v>
      </c>
      <c r="H1180" s="1"/>
      <c r="I1180" s="1"/>
      <c r="J1180" s="551" t="str">
        <f t="shared" si="86"/>
        <v/>
      </c>
    </row>
    <row r="1181" spans="1:10" ht="29.45" hidden="1" customHeight="1" thickBot="1" x14ac:dyDescent="0.3">
      <c r="A1181" s="218" t="str">
        <f>IF(E1181="visualizzare","X","")</f>
        <v/>
      </c>
      <c r="B1181" s="222"/>
      <c r="C1181" s="224" t="s">
        <v>1202</v>
      </c>
      <c r="D1181" s="225"/>
      <c r="E1181" s="236"/>
      <c r="F1181" s="8" t="s">
        <v>2072</v>
      </c>
      <c r="G1181" s="8" t="s">
        <v>2072</v>
      </c>
      <c r="H1181" s="1"/>
      <c r="I1181" s="1"/>
      <c r="J1181" s="551" t="str">
        <f t="shared" si="86"/>
        <v/>
      </c>
    </row>
    <row r="1182" spans="1:10" ht="15.75" hidden="1" thickBot="1" x14ac:dyDescent="0.3">
      <c r="A1182" s="73" t="str">
        <f>IF(OR(COUNTIF(A1183:A1188,"X")&gt;0,J1182="non applic."),"X","")</f>
        <v/>
      </c>
      <c r="B1182" s="203">
        <v>8202</v>
      </c>
      <c r="C1182" s="144" t="s">
        <v>2043</v>
      </c>
      <c r="D1182" s="145"/>
      <c r="E1182" s="205"/>
      <c r="F1182" s="8" t="s">
        <v>2072</v>
      </c>
      <c r="G1182" s="8" t="s">
        <v>2072</v>
      </c>
      <c r="H1182" s="1"/>
      <c r="I1182" s="1"/>
      <c r="J1182" s="551" t="str">
        <f t="shared" ref="J1182:J1188" si="87">IF(OR($E$1148="non applic.",$E$1172="non applic.",E1182="non applic.")=TRUE,"entfällt","")</f>
        <v/>
      </c>
    </row>
    <row r="1183" spans="1:10" ht="15" hidden="1" customHeight="1" x14ac:dyDescent="0.25">
      <c r="A1183" s="76" t="str">
        <f>IF(E1183="con difetti","X",
IF(E1183="non applic.","na",
IF(E1183="prog. ITR","I",
IF(E1183="nota","no",
IF(OR(E1183="senza difetti",E1183="verificare"),"","")))))</f>
        <v/>
      </c>
      <c r="B1183" s="196">
        <v>8202.01</v>
      </c>
      <c r="C1183" s="77" t="s">
        <v>2044</v>
      </c>
      <c r="D1183" s="78" t="s">
        <v>1</v>
      </c>
      <c r="E1183" s="79" t="s">
        <v>2072</v>
      </c>
      <c r="F1183" s="8" t="s">
        <v>2072</v>
      </c>
      <c r="G1183" s="8" t="s">
        <v>2072</v>
      </c>
      <c r="H1183" s="1"/>
      <c r="I1183" s="1"/>
      <c r="J1183" s="551" t="str">
        <f t="shared" si="87"/>
        <v/>
      </c>
    </row>
    <row r="1184" spans="1:10" ht="29.45" hidden="1" customHeight="1" x14ac:dyDescent="0.25">
      <c r="A1184" s="218" t="str">
        <f>IF(E1184="visualizzare","X","")</f>
        <v/>
      </c>
      <c r="B1184" s="219"/>
      <c r="C1184" s="220" t="s">
        <v>2045</v>
      </c>
      <c r="D1184" s="223"/>
      <c r="E1184" s="236"/>
      <c r="F1184" s="8" t="s">
        <v>2072</v>
      </c>
      <c r="G1184" s="8" t="s">
        <v>2072</v>
      </c>
      <c r="H1184" s="1"/>
      <c r="I1184" s="1"/>
      <c r="J1184" s="551" t="str">
        <f t="shared" si="87"/>
        <v/>
      </c>
    </row>
    <row r="1185" spans="1:10" ht="29.45" hidden="1" customHeight="1" x14ac:dyDescent="0.25">
      <c r="A1185" s="218" t="str">
        <f>IF(E1185="visualizzare","X","")</f>
        <v/>
      </c>
      <c r="B1185" s="219"/>
      <c r="C1185" s="220" t="s">
        <v>2040</v>
      </c>
      <c r="D1185" s="223"/>
      <c r="E1185" s="236"/>
      <c r="F1185" s="8" t="s">
        <v>2072</v>
      </c>
      <c r="G1185" s="8" t="s">
        <v>2072</v>
      </c>
      <c r="H1185" s="1"/>
      <c r="I1185" s="1"/>
      <c r="J1185" s="551" t="str">
        <f t="shared" si="87"/>
        <v/>
      </c>
    </row>
    <row r="1186" spans="1:10" ht="29.45" hidden="1" customHeight="1" x14ac:dyDescent="0.25">
      <c r="A1186" s="76" t="str">
        <f>IF(E1186="con difetti","X",
IF(E1186="non applic.","na",
IF(E1186="prog. ITR","I",
IF(E1186="nota","no",
IF(OR(E1186="senza difetti",E1186="verificare"),"","")))))</f>
        <v/>
      </c>
      <c r="B1186" s="195">
        <v>8202.02</v>
      </c>
      <c r="C1186" s="75" t="s">
        <v>2046</v>
      </c>
      <c r="D1186" s="74" t="s">
        <v>1</v>
      </c>
      <c r="E1186" s="79" t="s">
        <v>2072</v>
      </c>
      <c r="F1186" s="8" t="s">
        <v>2072</v>
      </c>
      <c r="G1186" s="8" t="s">
        <v>2072</v>
      </c>
      <c r="H1186" s="1"/>
      <c r="I1186" s="1"/>
      <c r="J1186" s="551" t="str">
        <f t="shared" si="87"/>
        <v/>
      </c>
    </row>
    <row r="1187" spans="1:10" ht="29.45" hidden="1" customHeight="1" x14ac:dyDescent="0.25">
      <c r="A1187" s="218" t="str">
        <f>IF(E1187="visualizzare","X","")</f>
        <v/>
      </c>
      <c r="B1187" s="219"/>
      <c r="C1187" s="220" t="s">
        <v>2047</v>
      </c>
      <c r="D1187" s="223"/>
      <c r="E1187" s="236"/>
      <c r="F1187" s="8" t="s">
        <v>2072</v>
      </c>
      <c r="G1187" s="8" t="s">
        <v>2072</v>
      </c>
      <c r="H1187" s="1"/>
      <c r="I1187" s="1"/>
      <c r="J1187" s="551" t="str">
        <f t="shared" si="87"/>
        <v/>
      </c>
    </row>
    <row r="1188" spans="1:10" ht="29.45" hidden="1" customHeight="1" thickBot="1" x14ac:dyDescent="0.3">
      <c r="A1188" s="218" t="str">
        <f>IF(E1188="visualizzare","X","")</f>
        <v/>
      </c>
      <c r="B1188" s="222"/>
      <c r="C1188" s="224" t="s">
        <v>2040</v>
      </c>
      <c r="D1188" s="225"/>
      <c r="E1188" s="236"/>
      <c r="F1188" s="8" t="s">
        <v>2072</v>
      </c>
      <c r="G1188" s="8" t="s">
        <v>2072</v>
      </c>
      <c r="H1188" s="1"/>
      <c r="I1188" s="1"/>
      <c r="J1188" s="551" t="str">
        <f t="shared" si="87"/>
        <v/>
      </c>
    </row>
    <row r="1189" spans="1:10" ht="15.75" hidden="1" thickBot="1" x14ac:dyDescent="0.3">
      <c r="A1189" s="73" t="str">
        <f>IF(OR(COUNTIF(A1190:A1198,"X")&gt;0,J1189="non applic."),"X","")</f>
        <v/>
      </c>
      <c r="B1189" s="203">
        <v>8203</v>
      </c>
      <c r="C1189" s="144" t="s">
        <v>2048</v>
      </c>
      <c r="D1189" s="145"/>
      <c r="E1189" s="205"/>
      <c r="F1189" s="8" t="s">
        <v>2072</v>
      </c>
      <c r="G1189" s="8" t="s">
        <v>2072</v>
      </c>
      <c r="H1189" s="1"/>
      <c r="I1189" s="1"/>
      <c r="J1189" s="551" t="str">
        <f t="shared" ref="J1189:J1198" si="88">IF(OR($E$1148="non applic.",$E$1172="non applic.",$E$1189="non applic.")=TRUE,"entfällt","")</f>
        <v/>
      </c>
    </row>
    <row r="1190" spans="1:10" ht="14.45" hidden="1" customHeight="1" x14ac:dyDescent="0.25">
      <c r="A1190" s="76" t="str">
        <f>IF(E1190="con difetti","X",
IF(E1190="non applic.","na",
IF(E1190="prog. ITR","I",
IF(E1190="nota","no",
IF(OR(E1190="senza difetti",E1190="verificare"),"","")))))</f>
        <v/>
      </c>
      <c r="B1190" s="196">
        <v>8203.01</v>
      </c>
      <c r="C1190" s="77" t="s">
        <v>2049</v>
      </c>
      <c r="D1190" s="78" t="s">
        <v>1</v>
      </c>
      <c r="E1190" s="79" t="s">
        <v>2072</v>
      </c>
      <c r="F1190" s="8" t="s">
        <v>2072</v>
      </c>
      <c r="G1190" s="8" t="s">
        <v>2072</v>
      </c>
      <c r="H1190" s="1"/>
      <c r="I1190" s="1"/>
      <c r="J1190" s="551" t="str">
        <f t="shared" si="88"/>
        <v/>
      </c>
    </row>
    <row r="1191" spans="1:10" ht="29.1" hidden="1" customHeight="1" x14ac:dyDescent="0.25">
      <c r="A1191" s="218" t="str">
        <f>IF(E1191="visualizzare","X","")</f>
        <v/>
      </c>
      <c r="B1191" s="219"/>
      <c r="C1191" s="220" t="s">
        <v>2050</v>
      </c>
      <c r="D1191" s="223"/>
      <c r="E1191" s="236"/>
      <c r="F1191" s="8" t="s">
        <v>2072</v>
      </c>
      <c r="G1191" s="8" t="s">
        <v>2072</v>
      </c>
      <c r="H1191" s="1"/>
      <c r="I1191" s="1"/>
      <c r="J1191" s="551" t="str">
        <f t="shared" si="88"/>
        <v/>
      </c>
    </row>
    <row r="1192" spans="1:10" ht="29.1" hidden="1" customHeight="1" x14ac:dyDescent="0.25">
      <c r="A1192" s="218" t="str">
        <f>IF(E1192="visualizzare","X","")</f>
        <v/>
      </c>
      <c r="B1192" s="219"/>
      <c r="C1192" s="220" t="s">
        <v>2040</v>
      </c>
      <c r="D1192" s="223"/>
      <c r="E1192" s="236"/>
      <c r="F1192" s="8" t="s">
        <v>2072</v>
      </c>
      <c r="G1192" s="8" t="s">
        <v>2072</v>
      </c>
      <c r="H1192" s="1"/>
      <c r="I1192" s="1"/>
      <c r="J1192" s="551" t="str">
        <f t="shared" si="88"/>
        <v/>
      </c>
    </row>
    <row r="1193" spans="1:10" ht="29.1" hidden="1" customHeight="1" x14ac:dyDescent="0.25">
      <c r="A1193" s="76" t="str">
        <f>IF(E1193="con difetti","X",
IF(E1193="non applic.","na",
IF(E1193="prog. ITR","I",
IF(E1193="nota","no",
IF(OR(E1193="senza difetti",E1193="verificare"),"","")))))</f>
        <v/>
      </c>
      <c r="B1193" s="195">
        <v>8203.02</v>
      </c>
      <c r="C1193" s="75" t="s">
        <v>2051</v>
      </c>
      <c r="D1193" s="74" t="s">
        <v>1</v>
      </c>
      <c r="E1193" s="79" t="s">
        <v>2072</v>
      </c>
      <c r="F1193" s="8" t="s">
        <v>2072</v>
      </c>
      <c r="G1193" s="8" t="s">
        <v>2072</v>
      </c>
      <c r="H1193" s="1"/>
      <c r="I1193" s="1"/>
      <c r="J1193" s="551" t="str">
        <f t="shared" si="88"/>
        <v/>
      </c>
    </row>
    <row r="1194" spans="1:10" ht="90" hidden="1" x14ac:dyDescent="0.25">
      <c r="A1194" s="218" t="str">
        <f>IF(E1194="visualizzare","X","")</f>
        <v/>
      </c>
      <c r="B1194" s="219"/>
      <c r="C1194" s="220" t="s">
        <v>2052</v>
      </c>
      <c r="D1194" s="223"/>
      <c r="E1194" s="236"/>
      <c r="F1194" s="8" t="s">
        <v>2072</v>
      </c>
      <c r="G1194" s="8" t="s">
        <v>2072</v>
      </c>
      <c r="H1194" s="1"/>
      <c r="I1194" s="1"/>
      <c r="J1194" s="551" t="str">
        <f t="shared" si="88"/>
        <v/>
      </c>
    </row>
    <row r="1195" spans="1:10" ht="29.1" hidden="1" customHeight="1" x14ac:dyDescent="0.25">
      <c r="A1195" s="218" t="str">
        <f>IF(E1195="visualizzare","X","")</f>
        <v/>
      </c>
      <c r="B1195" s="219"/>
      <c r="C1195" s="220" t="s">
        <v>2040</v>
      </c>
      <c r="D1195" s="223"/>
      <c r="E1195" s="236"/>
      <c r="F1195" s="8" t="s">
        <v>2072</v>
      </c>
      <c r="G1195" s="8" t="s">
        <v>2072</v>
      </c>
      <c r="H1195" s="1"/>
      <c r="I1195" s="1"/>
      <c r="J1195" s="551" t="str">
        <f t="shared" si="88"/>
        <v/>
      </c>
    </row>
    <row r="1196" spans="1:10" ht="29.1" hidden="1" customHeight="1" x14ac:dyDescent="0.25">
      <c r="A1196" s="76" t="str">
        <f>IF(E1196="con difetti","X",
IF(E1196="non applic.","na",
IF(E1196="prog. ITR","I",
IF(E1196="nota","no",
IF(OR(E1196="senza difetti",E1196="verificare"),"","")))))</f>
        <v/>
      </c>
      <c r="B1196" s="195">
        <v>8203.0300000000007</v>
      </c>
      <c r="C1196" s="75" t="s">
        <v>2053</v>
      </c>
      <c r="D1196" s="74" t="s">
        <v>1</v>
      </c>
      <c r="E1196" s="79" t="s">
        <v>2072</v>
      </c>
      <c r="F1196" s="8" t="s">
        <v>2072</v>
      </c>
      <c r="G1196" s="8" t="s">
        <v>2072</v>
      </c>
      <c r="H1196" s="1"/>
      <c r="I1196" s="1"/>
      <c r="J1196" s="551" t="str">
        <f t="shared" si="88"/>
        <v/>
      </c>
    </row>
    <row r="1197" spans="1:10" ht="75" hidden="1" x14ac:dyDescent="0.25">
      <c r="A1197" s="218" t="str">
        <f>IF(E1197="visualizzare","X","")</f>
        <v/>
      </c>
      <c r="B1197" s="219"/>
      <c r="C1197" s="220" t="s">
        <v>2054</v>
      </c>
      <c r="D1197" s="223"/>
      <c r="E1197" s="236"/>
      <c r="F1197" s="8" t="s">
        <v>2072</v>
      </c>
      <c r="G1197" s="8" t="s">
        <v>2072</v>
      </c>
      <c r="H1197" s="1"/>
      <c r="I1197" s="1"/>
      <c r="J1197" s="551" t="str">
        <f t="shared" si="88"/>
        <v/>
      </c>
    </row>
    <row r="1198" spans="1:10" ht="30" hidden="1" x14ac:dyDescent="0.25">
      <c r="A1198" s="233" t="str">
        <f>IF(E1198="visualizzare","X","")</f>
        <v/>
      </c>
      <c r="B1198" s="222"/>
      <c r="C1198" s="224" t="s">
        <v>2040</v>
      </c>
      <c r="D1198" s="225"/>
      <c r="E1198" s="237"/>
      <c r="F1198" s="8" t="s">
        <v>2072</v>
      </c>
      <c r="G1198" s="8" t="s">
        <v>2072</v>
      </c>
      <c r="H1198" s="1"/>
      <c r="I1198" s="1"/>
      <c r="J1198" s="551" t="str">
        <f t="shared" si="88"/>
        <v/>
      </c>
    </row>
    <row r="1199" spans="1:10" ht="17.100000000000001" hidden="1" customHeight="1" thickBot="1" x14ac:dyDescent="0.3">
      <c r="A1199" s="167" t="str">
        <f>IF(OR(A1200="X",A1201="X",A1202="X",J1199="non applic."),"X","")</f>
        <v/>
      </c>
      <c r="B1199" s="190">
        <v>8300</v>
      </c>
      <c r="C1199" s="168" t="s">
        <v>2382</v>
      </c>
      <c r="D1199" s="169"/>
      <c r="E1199" s="210"/>
      <c r="F1199" s="8" t="s">
        <v>2072</v>
      </c>
      <c r="G1199" s="8" t="s">
        <v>2072</v>
      </c>
      <c r="H1199" s="1"/>
      <c r="I1199" s="1"/>
      <c r="J1199" s="551" t="str">
        <f>IF(OR($E$1148="non applic.",$E$1199="non applic.")=TRUE,"entfällt","")</f>
        <v/>
      </c>
    </row>
    <row r="1200" spans="1:10" hidden="1" x14ac:dyDescent="0.25">
      <c r="A1200" s="164" t="str">
        <f t="shared" ref="A1200:A1202" si="89">IF(E1200="con difetti","X",
IF(E1200="non applic.","na",
IF(E1200="prog. ITR","I",
IF(E1200="nota","no",
IF(OR(E1200="senza difetti",E1200="verificare"),"","")))))</f>
        <v/>
      </c>
      <c r="B1200" s="191">
        <v>8301</v>
      </c>
      <c r="C1200" s="165" t="s">
        <v>2068</v>
      </c>
      <c r="D1200" s="166"/>
      <c r="E1200" s="159" t="s">
        <v>2072</v>
      </c>
      <c r="F1200" s="8" t="s">
        <v>2072</v>
      </c>
      <c r="G1200" s="8" t="s">
        <v>2072</v>
      </c>
      <c r="H1200" s="1"/>
      <c r="I1200" s="1"/>
      <c r="J1200" s="551" t="str">
        <f>IF(OR($E$1148="non applic.",$E$1199="non applic.",$E$1200="non applic.")=TRUE,"entfällt","")</f>
        <v/>
      </c>
    </row>
    <row r="1201" spans="1:10" hidden="1" x14ac:dyDescent="0.25">
      <c r="A1201" s="164" t="str">
        <f t="shared" si="89"/>
        <v/>
      </c>
      <c r="B1201" s="192">
        <v>8302</v>
      </c>
      <c r="C1201" s="158" t="s">
        <v>2068</v>
      </c>
      <c r="D1201" s="156"/>
      <c r="E1201" s="159" t="s">
        <v>2072</v>
      </c>
      <c r="F1201" s="8" t="s">
        <v>2072</v>
      </c>
      <c r="G1201" s="8" t="s">
        <v>2072</v>
      </c>
      <c r="H1201" s="1"/>
      <c r="I1201" s="1"/>
      <c r="J1201" s="551" t="str">
        <f>IF(OR($E$1148="non applic.",$E$1199="non applic.",$E$1201="non applic.")=TRUE,"entfällt","")</f>
        <v/>
      </c>
    </row>
    <row r="1202" spans="1:10" ht="15.75" hidden="1" thickBot="1" x14ac:dyDescent="0.3">
      <c r="A1202" s="162" t="str">
        <f t="shared" si="89"/>
        <v/>
      </c>
      <c r="B1202" s="193">
        <v>8303</v>
      </c>
      <c r="C1202" s="160" t="s">
        <v>2068</v>
      </c>
      <c r="D1202" s="161"/>
      <c r="E1202" s="610" t="s">
        <v>2072</v>
      </c>
      <c r="F1202" s="8" t="s">
        <v>2072</v>
      </c>
      <c r="G1202" s="8" t="s">
        <v>2072</v>
      </c>
      <c r="H1202" s="1"/>
      <c r="I1202" s="1"/>
      <c r="J1202" s="551" t="str">
        <f>IF(OR($E$1148="non applic.",$E$1199="non applic.",$E$1202="non applic.")=TRUE,"entfällt","")</f>
        <v/>
      </c>
    </row>
    <row r="1203" spans="1:10" ht="15.75" thickBot="1" x14ac:dyDescent="0.3">
      <c r="F1203" s="529" t="s">
        <v>2072</v>
      </c>
      <c r="G1203" s="529" t="s">
        <v>2072</v>
      </c>
      <c r="H1203" s="529" t="s">
        <v>2072</v>
      </c>
      <c r="I1203" s="529" t="s">
        <v>2072</v>
      </c>
      <c r="J1203" s="552"/>
    </row>
    <row r="1204" spans="1:10" s="5" customFormat="1" ht="301.7" customHeight="1" x14ac:dyDescent="0.25">
      <c r="A1204" s="238"/>
      <c r="B1204" s="239" t="s">
        <v>2058</v>
      </c>
      <c r="C1204" s="239" t="s">
        <v>2055</v>
      </c>
      <c r="D1204" s="239"/>
      <c r="E1204" s="240"/>
      <c r="F1204" s="529" t="s">
        <v>2072</v>
      </c>
      <c r="G1204" s="529" t="s">
        <v>2072</v>
      </c>
      <c r="H1204" s="529" t="s">
        <v>2072</v>
      </c>
      <c r="I1204" s="529" t="s">
        <v>2072</v>
      </c>
      <c r="J1204" s="553"/>
    </row>
    <row r="1205" spans="1:10" ht="129" customHeight="1" thickBot="1" x14ac:dyDescent="0.3">
      <c r="A1205" s="241"/>
      <c r="B1205" s="242" t="s">
        <v>2057</v>
      </c>
      <c r="C1205" s="243" t="s">
        <v>2056</v>
      </c>
      <c r="D1205" s="119"/>
      <c r="E1205" s="244"/>
      <c r="F1205" s="529" t="s">
        <v>2072</v>
      </c>
      <c r="G1205" s="529" t="s">
        <v>2072</v>
      </c>
      <c r="H1205" s="529" t="s">
        <v>2072</v>
      </c>
      <c r="I1205" s="529" t="s">
        <v>2072</v>
      </c>
    </row>
    <row r="1206" spans="1:10" x14ac:dyDescent="0.25">
      <c r="J1206" s="134" t="str">
        <f>IF(OR($E$1148="non applic.",$E$1172="non applic.",$E$1189="non applic.")=TRUE,"entfällt","")</f>
        <v/>
      </c>
    </row>
    <row r="1208" spans="1:10" x14ac:dyDescent="0.25">
      <c r="C1208" s="556"/>
    </row>
    <row r="1209" spans="1:10" ht="18.75" x14ac:dyDescent="0.25">
      <c r="C1209" s="554"/>
    </row>
  </sheetData>
  <sheetProtection formatCells="0" formatRows="0" sort="0" autoFilter="0"/>
  <autoFilter ref="A4:J1205" xr:uid="{843206C6-2D79-4CA0-AF39-42723E69D7A1}">
    <filterColumn colId="8">
      <colorFilter dxfId="145"/>
    </filterColumn>
  </autoFilter>
  <mergeCells count="2">
    <mergeCell ref="C2:E2"/>
    <mergeCell ref="A3:E3"/>
  </mergeCells>
  <conditionalFormatting sqref="A191">
    <cfRule type="expression" dxfId="130" priority="108">
      <formula>$J189="entfällt"</formula>
    </cfRule>
  </conditionalFormatting>
  <conditionalFormatting sqref="A193 A197 A201 A220 A222 A230 A232 A258 A260 A275 A277:A278 A280 A282 A284 A286 A288 A290:A291 A293 A295 A297:A304 A306:A308 A310 A312 A314 A322 A324 A332 A334 A339:A346 A348 A350 A352 A354 A356 A358 A360 A362 A364 A366 A368 A370 A372 A374 A376 A378 A382:A383 A389 A396 A416 A418 A420 A422 A424 A445 A469 A473">
    <cfRule type="expression" dxfId="129" priority="143">
      <formula>$J191="entfällt"</formula>
    </cfRule>
  </conditionalFormatting>
  <conditionalFormatting sqref="A195">
    <cfRule type="expression" dxfId="128" priority="111">
      <formula>$J193="entfällt"</formula>
    </cfRule>
  </conditionalFormatting>
  <conditionalFormatting sqref="A199">
    <cfRule type="expression" dxfId="127" priority="109">
      <formula>$J197="entfällt"</formula>
    </cfRule>
  </conditionalFormatting>
  <conditionalFormatting sqref="A204:A209">
    <cfRule type="expression" dxfId="126" priority="74">
      <formula>$J202="entfällt"</formula>
    </cfRule>
  </conditionalFormatting>
  <conditionalFormatting sqref="A211:A213">
    <cfRule type="expression" dxfId="125" priority="73">
      <formula>$J209="entfällt"</formula>
    </cfRule>
  </conditionalFormatting>
  <conditionalFormatting sqref="A215">
    <cfRule type="expression" dxfId="124" priority="101">
      <formula>$J213="entfällt"</formula>
    </cfRule>
  </conditionalFormatting>
  <conditionalFormatting sqref="A217:A218">
    <cfRule type="expression" dxfId="123" priority="72">
      <formula>$J215="entfällt"</formula>
    </cfRule>
  </conditionalFormatting>
  <conditionalFormatting sqref="A224:A225">
    <cfRule type="expression" dxfId="122" priority="70">
      <formula>$J222="entfällt"</formula>
    </cfRule>
  </conditionalFormatting>
  <conditionalFormatting sqref="A227:A228">
    <cfRule type="expression" dxfId="121" priority="69">
      <formula>$J225="entfällt"</formula>
    </cfRule>
  </conditionalFormatting>
  <conditionalFormatting sqref="A234">
    <cfRule type="expression" dxfId="120" priority="97">
      <formula>$J232="entfällt"</formula>
    </cfRule>
  </conditionalFormatting>
  <conditionalFormatting sqref="A237:A238">
    <cfRule type="expression" dxfId="119" priority="89">
      <formula>$J235="entfällt"</formula>
    </cfRule>
  </conditionalFormatting>
  <conditionalFormatting sqref="A240:A241">
    <cfRule type="expression" dxfId="118" priority="67">
      <formula>$J238="entfällt"</formula>
    </cfRule>
  </conditionalFormatting>
  <conditionalFormatting sqref="A244">
    <cfRule type="expression" dxfId="117" priority="87">
      <formula>$J242="entfällt"</formula>
    </cfRule>
  </conditionalFormatting>
  <conditionalFormatting sqref="A246">
    <cfRule type="expression" dxfId="116" priority="86">
      <formula>$J244="entfällt"</formula>
    </cfRule>
  </conditionalFormatting>
  <conditionalFormatting sqref="A248">
    <cfRule type="expression" dxfId="115" priority="85">
      <formula>$J246="entfällt"</formula>
    </cfRule>
  </conditionalFormatting>
  <conditionalFormatting sqref="A250:A251">
    <cfRule type="expression" dxfId="114" priority="77">
      <formula>$J248="entfällt"</formula>
    </cfRule>
  </conditionalFormatting>
  <conditionalFormatting sqref="A253:A254">
    <cfRule type="expression" dxfId="113" priority="61">
      <formula>$J251="entfällt"</formula>
    </cfRule>
  </conditionalFormatting>
  <conditionalFormatting sqref="A256">
    <cfRule type="expression" dxfId="112" priority="82">
      <formula>$J254="entfällt"</formula>
    </cfRule>
  </conditionalFormatting>
  <conditionalFormatting sqref="A262:A263">
    <cfRule type="expression" dxfId="111" priority="58">
      <formula>$J260="entfällt"</formula>
    </cfRule>
  </conditionalFormatting>
  <conditionalFormatting sqref="A265:A266">
    <cfRule type="expression" dxfId="110" priority="80">
      <formula>$J263="entfällt"</formula>
    </cfRule>
  </conditionalFormatting>
  <conditionalFormatting sqref="A269">
    <cfRule type="expression" dxfId="109" priority="76">
      <formula>$J267="entfällt"</formula>
    </cfRule>
  </conditionalFormatting>
  <conditionalFormatting sqref="A273">
    <cfRule type="expression" dxfId="108" priority="57">
      <formula>$J271="entfällt"</formula>
    </cfRule>
  </conditionalFormatting>
  <conditionalFormatting sqref="A316">
    <cfRule type="expression" dxfId="107" priority="53">
      <formula>$J314="entfällt"</formula>
    </cfRule>
  </conditionalFormatting>
  <conditionalFormatting sqref="A319:A320">
    <cfRule type="expression" dxfId="106" priority="52">
      <formula>$J317="entfällt"</formula>
    </cfRule>
  </conditionalFormatting>
  <conditionalFormatting sqref="A326">
    <cfRule type="expression" dxfId="105" priority="51">
      <formula>$J324="entfällt"</formula>
    </cfRule>
  </conditionalFormatting>
  <conditionalFormatting sqref="A329:A330">
    <cfRule type="expression" dxfId="104" priority="50">
      <formula>$J327="entfällt"</formula>
    </cfRule>
  </conditionalFormatting>
  <conditionalFormatting sqref="A336">
    <cfRule type="expression" dxfId="103" priority="49">
      <formula>$J334="entfällt"</formula>
    </cfRule>
  </conditionalFormatting>
  <conditionalFormatting sqref="A380">
    <cfRule type="expression" dxfId="102" priority="48">
      <formula>$J378="entfällt"</formula>
    </cfRule>
  </conditionalFormatting>
  <conditionalFormatting sqref="A387">
    <cfRule type="expression" dxfId="101" priority="47">
      <formula>$J385="entfällt"</formula>
    </cfRule>
  </conditionalFormatting>
  <conditionalFormatting sqref="A391">
    <cfRule type="expression" dxfId="100" priority="46">
      <formula>$J389="entfällt"</formula>
    </cfRule>
  </conditionalFormatting>
  <conditionalFormatting sqref="A394">
    <cfRule type="expression" dxfId="99" priority="45">
      <formula>$J392="entfällt"</formula>
    </cfRule>
  </conditionalFormatting>
  <conditionalFormatting sqref="A398">
    <cfRule type="expression" dxfId="98" priority="44">
      <formula>$J396="entfällt"</formula>
    </cfRule>
  </conditionalFormatting>
  <conditionalFormatting sqref="A401">
    <cfRule type="expression" dxfId="97" priority="43">
      <formula>$J399="entfällt"</formula>
    </cfRule>
  </conditionalFormatting>
  <conditionalFormatting sqref="A403">
    <cfRule type="expression" dxfId="96" priority="42">
      <formula>$J401="entfällt"</formula>
    </cfRule>
  </conditionalFormatting>
  <conditionalFormatting sqref="A407">
    <cfRule type="expression" dxfId="95" priority="41">
      <formula>$J405="entfällt"</formula>
    </cfRule>
  </conditionalFormatting>
  <conditionalFormatting sqref="A409:A411">
    <cfRule type="expression" dxfId="94" priority="40">
      <formula>$J407="entfällt"</formula>
    </cfRule>
  </conditionalFormatting>
  <conditionalFormatting sqref="A414">
    <cfRule type="expression" dxfId="93" priority="39">
      <formula>$J412="entfällt"</formula>
    </cfRule>
  </conditionalFormatting>
  <conditionalFormatting sqref="A426">
    <cfRule type="expression" dxfId="92" priority="38">
      <formula>$J424="entfällt"</formula>
    </cfRule>
  </conditionalFormatting>
  <conditionalFormatting sqref="A429">
    <cfRule type="expression" dxfId="91" priority="37">
      <formula>$J427="entfällt"</formula>
    </cfRule>
  </conditionalFormatting>
  <conditionalFormatting sqref="A431:A432">
    <cfRule type="expression" dxfId="90" priority="34">
      <formula>$J429="entfällt"</formula>
    </cfRule>
  </conditionalFormatting>
  <conditionalFormatting sqref="A434">
    <cfRule type="expression" dxfId="89" priority="33">
      <formula>$J432="entfällt"</formula>
    </cfRule>
  </conditionalFormatting>
  <conditionalFormatting sqref="A443">
    <cfRule type="expression" dxfId="88" priority="23">
      <formula>$J441="entfällt"</formula>
    </cfRule>
  </conditionalFormatting>
  <conditionalFormatting sqref="A447:A453">
    <cfRule type="expression" dxfId="87" priority="22">
      <formula>$J445="entfällt"</formula>
    </cfRule>
  </conditionalFormatting>
  <conditionalFormatting sqref="A456">
    <cfRule type="expression" dxfId="86" priority="21">
      <formula>$J454="entfällt"</formula>
    </cfRule>
  </conditionalFormatting>
  <conditionalFormatting sqref="A458">
    <cfRule type="expression" dxfId="85" priority="19">
      <formula>$J456="entfällt"</formula>
    </cfRule>
  </conditionalFormatting>
  <conditionalFormatting sqref="A462">
    <cfRule type="expression" dxfId="84" priority="18">
      <formula>$J460="entfällt"</formula>
    </cfRule>
  </conditionalFormatting>
  <conditionalFormatting sqref="A464">
    <cfRule type="expression" dxfId="83" priority="17">
      <formula>$J462="entfällt"</formula>
    </cfRule>
  </conditionalFormatting>
  <conditionalFormatting sqref="A467">
    <cfRule type="expression" dxfId="82" priority="16">
      <formula>$J465="entfällt"</formula>
    </cfRule>
  </conditionalFormatting>
  <conditionalFormatting sqref="A471">
    <cfRule type="expression" dxfId="81" priority="14">
      <formula>$J469="entfällt"</formula>
    </cfRule>
  </conditionalFormatting>
  <conditionalFormatting sqref="A477">
    <cfRule type="expression" dxfId="80" priority="13">
      <formula>$J475="entfällt"</formula>
    </cfRule>
  </conditionalFormatting>
  <conditionalFormatting sqref="A478 A493 A499 A502 A516 A543 A550 A557 A559 A575 A582 A593 A598 A624 A1115 A1127 A1132">
    <cfRule type="expression" dxfId="79" priority="2">
      <formula>$J478="entfällt"</formula>
    </cfRule>
  </conditionalFormatting>
  <conditionalFormatting sqref="A481 A488 A490 A496 A505 A507 A509 A514 A518 A523 A525 A529 A531 A533 A546 A548 A553 A555 A573 A578 A580 A585 A591 A600 A604 A613 A618 A620 A632 A634 A644 A646 A652 A654 A656 A658 A664 A666 A675 A677 A679 A683 A685 A715 A717 A722 A739 A759 A777 A894 A908 A921 A923 A926 A928 A930 A946 A948 A950 A964 A966 A970 A973 A978 A980 A985 A987 A989 A1007 A1011 A1013 A1015 A1084 A1086 A1088 A1093 A1095 A1097 A1106 A1108 A1110 A1113 A1123 A1125 A1138 A1151 A1154">
    <cfRule type="expression" dxfId="78" priority="4">
      <formula>$J481="entfällt"</formula>
    </cfRule>
  </conditionalFormatting>
  <conditionalFormatting sqref="A484 A486 A511 A521 A535 A537 A539 A541 A562 A564 A568 A587 A589 A596 A606 A608 A610 A615 A622 A627 A629 A636 A639 A648 A650 A668 A670 A689 A698 A700 A702 A709 A711 A719 A727 A729 A731 A733 A741 A748 A752 A763 A765 A771 A773 A780 A782 A784 A788 A790 A792 A794 A796 A798 A801 A803 A879 A884 A886 A888 A890 A892 A901 A903 A905 A933 A935 A942 A944 A959 A961 A968 A983 A991 A993 A995 A1017 A1029 A1039 A1042 A1045 A1049 A1051 A1053 A1064 A1068 A1070 A1076 A1078 A1080 A1091 A1100 A1102 A1104 A1118 A1140 A1142 A1159 A1170">
    <cfRule type="expression" dxfId="77" priority="5">
      <formula>$J484="entfällt"</formula>
    </cfRule>
  </conditionalFormatting>
  <conditionalFormatting sqref="A527 A566 A570 A641 A725 A736 A744 A755 A757 A767 A775 A786 A813:A871 A882 A898 A910 A913 A916 A952 A955 A975 A998 A1001 A1120 A1135 A1174 A1178 A1183 A1186 A1190 A1193 A1196">
    <cfRule type="expression" dxfId="76" priority="1">
      <formula>$J527="entfällt"</formula>
    </cfRule>
  </conditionalFormatting>
  <conditionalFormatting sqref="A692:A694 A807:A809 A873:A875 A1022:A1024 A1145:A1147 A1200:A1202">
    <cfRule type="expression" dxfId="75" priority="3">
      <formula>$J692="entfällt"</formula>
    </cfRule>
  </conditionalFormatting>
  <conditionalFormatting sqref="A5:E190 B191:E191 A192:E192 B193:E193 A194:E194 B195:E195 A196:E196 B197:E197 A198:E198 B199:E199 A200:E200 B201:E201 A202:E203 B204:E209 A210:E210 B211:E213 A214:E214 B215:E215 A216:E216 B217:E218 A219:E219 B220:E220 A221:E221 B222:E222 A223:E223 B224:E225 A226:E226 B227:E228 A229:E229 B230:E230 A231:E231 B232:E232 A233:E233 B234:E234 A235:E236 B237:E238 A239:E239 B240:E241 A242:E243 B244:E244 A245:E245 B246:E246 A247:E247 B248:E248 A249:E249 B250:E251 A252:E252 B253:E254 A255:E255 B256:E256 A257:E257 B258:E258 A259:E259 B260:E260 A261:E261 B262:E263 A264:E264 B265:E266 A267:E268 B269:E269 A270:E272 B273:E273 A274:E274 B275:E275 A276:E276 B277:E278 A279:E279 B280:E280 A281:E281 B282:E282 A283:E283 B284:E284 A285:E285 B286:E286 A287:E287 B288:E288 A289:E289 B290:E291 A292:E292 B293:E293 A294:E294 B295:E295 A296:E296 B297:E304 A305:E305 B306:E308 A309:E309 B310:E310 A311:E311 B312:E312 A313:E313 B314:E314 A315:E315 B316:E316 A317:E318 B319:E320 A321:E321 B322:E322 A323:E323 B324:E324 A325:E325 B326:E326 A327:E328 B329:E330 A331:E331 B332:E332 A333:E333 B334:E334 A335:E335 B336:E336 A337:E338 B339:E346 A347:E347 B348:E348 A349:E349 B350:E350 A351:E351 B352:E352 A353:E353 B354:E354 A355:E355 B356:E356 A357:E357 B358:E358 A359:E359 B360:E360 A361:E361 B362:E362 A363:E363 B364:E364 A365:E365 B366:E366 A367:E367 B368:E368 A369:E369 B370:E370 A371:E371 B372:E372 A373:E373 B374:E374 A375:E375 B376:E376 A377:E377 B378:E378 A379:E379 B380:E380 A381:E381 B382:E383 A384:E386 B387:E387 A388:E388 B389:E389 A390:E390 B391:E391 A392:E393 B394:E394 A395:E395 B396:E396 A397:E397 B398:E398 A399:E400 B401:E401 A402:E402 B403:E403 A404:E406 B407:E407 A408:E408 B409:E411 A412:E413 B414:E414 A415:E415 B416:E416 A417:E417 B418:E418 A419:E419 B420:E420 A421:E421 B422:E422 A423:E423 B424:E424 A425:E425 B426:E426 A427:E428 B429:E429 A430:E430 B431:E432 A433:E433 B434:E434 A435:E442 B443:E443 A444:E444 B445:E445 A446:E446 B447:E453 A454:E455 B456:E456 A457:E457 B458:E458 A459:E461 B462:E462 A463:E463 B464:E464 A465:E466 B467:E467 A468:E468 B469:E469 A470:E470 B471:E471 A472:E472 B473:E473 A474:E476 B477:E477">
    <cfRule type="expression" dxfId="74" priority="130">
      <formula>$J5="entfällt"</formula>
    </cfRule>
  </conditionalFormatting>
  <conditionalFormatting sqref="A5:E812 D813:E871 A872:E1202 A813:A871">
    <cfRule type="expression" dxfId="73" priority="630">
      <formula>$J5="entfällt"</formula>
    </cfRule>
  </conditionalFormatting>
  <conditionalFormatting sqref="A478:E812 D813:E871 A872:E1999">
    <cfRule type="expression" dxfId="72" priority="12">
      <formula>$J478="entfällt"</formula>
    </cfRule>
  </conditionalFormatting>
  <conditionalFormatting sqref="E478 E493 E499 E502 E516 E543 E550 E557 E559 E575 E582 E593 E598 E624 E1115 E1127 E1132">
    <cfRule type="expression" dxfId="71" priority="7">
      <formula>$J478="entfällt"</formula>
    </cfRule>
  </conditionalFormatting>
  <conditionalFormatting sqref="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3 E1015 E1084 E1086 E1088 E1093 E1095 E1097 E1106 E1108 E1110 E1113 E1123 E1125 E1138 E1151 E1154">
    <cfRule type="expression" dxfId="70" priority="9">
      <formula>$J481="entfällt"</formula>
    </cfRule>
  </conditionalFormatting>
  <conditionalFormatting sqref="E484 E486 E511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1170">
    <cfRule type="expression" dxfId="69" priority="10">
      <formula>$J484="entfällt"</formula>
    </cfRule>
  </conditionalFormatting>
  <conditionalFormatting sqref="E527 E566 E570 E641 E725 E736 E744 E755 E757 E767 E775 E786 E846 E865 E882 E898 E910 E913 E916 E952 E955 E975 E998 E1001 E1120 E1135 E1174 E1178 E1183 E1186 E1190 E1193 E1196">
    <cfRule type="expression" dxfId="68" priority="6">
      <formula>$J527="entfällt"</formula>
    </cfRule>
  </conditionalFormatting>
  <conditionalFormatting sqref="E692:E694 E807:E809 E873:E875 E1022:E1024 E1145:E1147 E1200:E1202">
    <cfRule type="expression" dxfId="67" priority="8">
      <formula>$J692="entfällt"</formula>
    </cfRule>
  </conditionalFormatting>
  <hyperlinks>
    <hyperlink ref="C6" location="'02 LISTA CONTROLLO E RAPPORTO'!A1" display="Documentazione della costruzione di protezione" xr:uid="{D78239A1-47E7-4C08-8D37-D5FE00E72629}"/>
    <hyperlink ref="C62" location="'02 LISTA CONTROLLO E RAPPORTO'!A1" display="Manutenzione periodica" xr:uid="{7693D2FD-F6B1-4D76-9C23-9BB6377619D1}"/>
    <hyperlink ref="C107" location="'02 LISTA CONTROLLO E RAPPORTO'!A1" display="Documentazione" xr:uid="{A7A06C2F-9254-4A60-B0BB-E1AE449A047F}"/>
    <hyperlink ref="C149" location="'02 LISTA CONTROLLO E RAPPORTO'!A1" display="Aspetti generali" xr:uid="{F1FFC263-9E57-4656-ACC6-CEE63250C4A7}"/>
    <hyperlink ref="C148" location="'02 LISTA CONTROLLO E RAPPORTO'!A1" display="Costruzione" xr:uid="{C5EB95EF-2302-4380-96B3-D9648FE16EC8}"/>
    <hyperlink ref="C672" location="'02 LISTA CONTROLLO E RAPPORTO'!A1" display="Clima " xr:uid="{BD81C8DE-84B4-4831-B161-94B9181D9771}"/>
    <hyperlink ref="C769" location="'02 LISTA CONTROLLO E RAPPORTO'!A1" display="Serbatoio dell’acqua (*in rifugi di ospedali, case per anziani, case di cura e istituti realizzati prima del 2012)" xr:uid="{FECF6F10-5A32-453D-AA91-507030B3210D}"/>
    <hyperlink ref="C713" location="'02 LISTA CONTROLLO E RAPPORTO'!A1" display="Controllo del funzionamento dell’approvvigionamento idrico" xr:uid="{E8C37409-2932-455A-8817-480FDF25B5EF}"/>
    <hyperlink ref="C696" location="'02 LISTA CONTROLLO E RAPPORTO'!A1" display="Documenti d’esercizio" xr:uid="{0CDF24B6-313D-42A7-A7A0-109CC9EF1DD3}"/>
    <hyperlink ref="C695" location="'02 LISTA CONTROLLO E RAPPORTO'!A1" display="Approvvigionamento idrico" xr:uid="{107E9AB6-E82A-4EE0-B1DC-4E099DE41B07}"/>
    <hyperlink ref="C1005" location="'02 LISTA CONTROLLO E RAPPORTO'!A1" display="Cucina" xr:uid="{47D55A51-013E-4A32-9402-53ECB06D5086}"/>
    <hyperlink ref="C962" location="'02 LISTA CONTROLLO E RAPPORTO'!A1" display="Approvvigionamento di corrente d’emergenza (*da verificare nei rifugi per i quali è prescritta un’alimentazione di corrente d’emergenza [rifugi a partire da 800 posti protetti] o che ne sono provvisti)" xr:uid="{AF4092A5-9223-4E20-A2EB-706DE219DC8D}"/>
    <hyperlink ref="C919" location="'02 LISTA CONTROLLO E RAPPORTO'!A1" display="Protezione EMP" xr:uid="{8C78CDC0-8B33-46DF-8BD6-13B5A6EEADB6}"/>
    <hyperlink ref="C877" location="'02 LISTA CONTROLLO E RAPPORTO'!A1" display="Impianto elettrico in generale" xr:uid="{4E09B4CD-8E83-43AC-8B41-3B008F9A50E8}"/>
    <hyperlink ref="C876" location="'02 LISTA CONTROLLO E RAPPORTO'!A1" display="Approvvigionamento di elettricità" xr:uid="{AB6AB578-EB6A-47C4-82C0-2EE2B28A2E47}"/>
    <hyperlink ref="C827" location="'02 LISTA CONTROLLO E RAPPORTO'!A1" display="Le lampade devono essere sostituite con lampade omologate, montate secondo le istruzioni del fabbricante e le direttive dell’UFPP." xr:uid="{B4CF614A-0672-4F65-9C64-90F3F934E661}"/>
    <hyperlink ref="C810" location="'02 LISTA CONTROLLO E RAPPORTO'!A1" display="Evacuazione delle acque di scarico" xr:uid="{E189BA85-3E20-4B8B-B2D8-C61880CDDB73}"/>
    <hyperlink ref="C811" location="'02 LISTA CONTROLLO E RAPPORTO'!A1" display="Documenti d’esercizio (*in rifugi di ospedali, case per anziani, case di cura e istituti realizzati prima del 2012)" xr:uid="{DD1C67D8-3FF5-4E25-9B19-9F5B3442AEDC}"/>
    <hyperlink ref="C1130" location="'02 LISTA CONTROLLO E RAPPORTO'!A1" display="Collegamenti telefonici e dati" xr:uid="{8E9466C3-7EBE-472C-91A5-2513142B9EEF}"/>
    <hyperlink ref="C1082" location="'02 LISTA CONTROLLO E RAPPORTO'!A1" display="Radiocomunicazione 2500 MHz / Polycom / Telematica" xr:uid="{A8729A05-3499-470D-BB1B-9AA1AC87ED3A}"/>
    <hyperlink ref="C1066" location="'02 LISTA CONTROLLO E RAPPORTO'!A1" display="Radiocomunicazione 200 MHz" xr:uid="{41795935-EDA9-408F-BF76-BE99D2C87A61}"/>
    <hyperlink ref="C1148" location="'02 LISTA CONTROLLO E RAPPORTO'!A1" display="Installazioni del servizio sanitario" xr:uid="{9BDEA9E4-B48B-456E-8F13-8A15D9D55BF8}"/>
    <hyperlink ref="C1149" location="'02 LISTA CONTROLLO E RAPPORTO'!A1" display="Installazioni specifiche" xr:uid="{D10E4348-4283-41C4-BA37-30261525DA05}"/>
    <hyperlink ref="C1172" location="'02 LISTA CONTROLLO E RAPPORTO'!A1" display="Approvvigionamento di gas medicinale (ossigeno O2 e protossido d’azoto N2O)" xr:uid="{40E95A71-DCB1-4F19-BB29-028FFE6494B3}"/>
    <hyperlink ref="C1025" location="'02 LISTA CONTROLLO E RAPPORTO'!A1" display="Trasmissioni (trm) e telematica" xr:uid="{4DD65467-6360-4BF0-A7AE-5AD1D7494564}"/>
    <hyperlink ref="C1026" location="'02 LISTA CONTROLLO E RAPPORTO'!A1" display="Trm interna" xr:uid="{1B14A2D9-6597-4B8E-AB09-29D14F1C1C20}"/>
    <hyperlink ref="C691" location="'02 LISTA CONTROLLO E RAPPORTO'!A1" display="Difetti straordinari nel capitolo «Ventilazione» secondo le Istruzioni CPCP (art.11 cpv. 5) " xr:uid="{0DEA3E16-E6F8-4812-864B-2C532D93F042}"/>
    <hyperlink ref="C144" location="'02 LISTA CONTROLLO E RAPPORTO'!A1" display="Difetti straordinari nel capitolo «Presupposti per l'esercizio» secondo le Istruzioni CPCP (art.11 cpv. 5) " xr:uid="{D8E14CCA-973E-45BB-8B16-2A2D636BF0CA}"/>
    <hyperlink ref="C806" location="'02 LISTA CONTROLLO E RAPPORTO'!A1" display="Difetti straordinari nel capitolo «Approvvigionamento idrico» secondo le Istruzioni CPCP (art.11 cpv. 5) " xr:uid="{49AD239B-7A93-4876-B7BF-913DF24C6ACB}"/>
    <hyperlink ref="C872" location="'02 LISTA CONTROLLO E RAPPORTO'!A1" display="Lo schema sinottico deve essere allestito e montato fisso in modo ben visibile presso il quadro principale." xr:uid="{4652E275-A26F-4E23-B75D-D3CD23099896}"/>
    <hyperlink ref="C1021" location="'02 LISTA CONTROLLO E RAPPORTO'!A1" display="Difetti straordinari nel capitolo «Approvvigionamento di elettricità» secondo le Istruzioni CPCP (art.11 cpv. 5) " xr:uid="{7423973E-9CB0-4129-A1E5-805718EFC67C}"/>
    <hyperlink ref="C1144" location="'02 LISTA CONTROLLO E RAPPORTO'!A1" display="Difetti straordinari nel capitolo «Trm e telematica» secondo le Istruzioni CPCP (art.11 cpv. 5) " xr:uid="{10C8EBF7-29CD-4EFB-AFB8-F4520DC8F1F7}"/>
    <hyperlink ref="C1199" location="'02 LISTA CONTROLLO E RAPPORTO'!A1" display="Difetti straordinari nel capitolo «Installazioni del servizio sanitario» secondo le Istruzioni CPCP (art.11 cpv. 5) " xr:uid="{E1904546-EFD6-48DE-A4C4-9933CFD91560}"/>
    <hyperlink ref="C5" location="'02 LISTA CONTROLLO E RAPPORTO'!A1" display="Presupposti per l’esercizio" xr:uid="{5EA9C26C-8848-4DEF-8EC0-F08AB3B86FE4}"/>
    <hyperlink ref="C188" location="'02 LISTA CONTROLLO E RAPPORTO'!A1" display="Involucro della costruzione di protezione, accessi, opere esterne, dintorni" xr:uid="{9753ABC0-F8EF-4F3D-94E2-0DA920398713}"/>
    <hyperlink ref="C435" location="'02 LISTA CONTROLLO E RAPPORTO'!A1" display="Difetti straordinari nel capitolo «Costruzione» secondo le Istruzioni CPCP (art.11 cpv. 5) " xr:uid="{B6FC59BD-BAB1-4825-A92C-525543983289}"/>
    <hyperlink ref="C439" location="'02 LISTA CONTROLLO E RAPPORTO'!A1" display="Ventilazione" xr:uid="{5EE35280-CC09-4693-AE8E-B7BA620D9B60}"/>
    <hyperlink ref="C440" location="'02 LISTA CONTROLLO E RAPPORTO'!A1" display="Documenti d’esercizio" xr:uid="{F85D3D32-F672-4724-8341-DC72A80F3FA8}"/>
    <hyperlink ref="C459" location="'02 LISTA CONTROLLO E RAPPORTO'!A1" display="Chiuse" xr:uid="{EF7A292E-E4F6-4E06-8AA3-2D074A4C5DDB}"/>
    <hyperlink ref="C474" location="'02 LISTA CONTROLLO E RAPPORTO'!A1" display="Componenti dell’impianto di ventilazione" xr:uid="{9F173542-DE83-445C-8829-52AA909143F1}"/>
    <hyperlink ref="C270" location="'02 LISTA CONTROLLO E RAPPORTO'!A1" display="Chiusure" xr:uid="{41B1E6C2-C4E1-4A2D-A6C9-FFDC8516A5C7}"/>
    <hyperlink ref="C384" location="'02 LISTA CONTROLLO E RAPPORTO'!A1" display="Equipaggiamento" xr:uid="{305C3C37-538F-44F8-A1C2-ED72D839B355}"/>
    <hyperlink ref="C404" location="'02 LISTA CONTROLLO E RAPPORTO'!A1" display="Impianto rivelatore di gas (locale degli attrezzi IAP)" xr:uid="{F0C509F5-60D6-43A4-B346-4D1F3A9F32E3}"/>
  </hyperlinks>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163DAAE-AD46-4696-9CE2-84860ACC0A3E}">
          <x14:formula1>
            <xm:f>'Dati di base '!$A$2:$A$6</xm:f>
          </x14:formula1>
          <xm:sqref>I239:I241 I198:I199 I267:I269 I390:I391 I171:I187 I1113:I1114 I444:I458 I337:I383 I465:I473 I402:I438 I983:I995 I650:I690 I622:I642 I843:I844 I932:I940 I900:I906 I1007:I1012 I386:I387 I573:I616 I509:I512 I1015:I1016 I114:I129 I736:I737 I135:I143 I1028:I1109 I8:I9 I997:I1004 I958:I981 H9 I747:I768</xm:sqref>
        </x14:dataValidation>
        <x14:dataValidation type="list" allowBlank="1" showInputMessage="1" showErrorMessage="1" xr:uid="{F679BF3B-04F8-4809-B66D-4266065C2057}">
          <x14:formula1>
            <xm:f>'Dati di base '!$B$13:$B$14</xm:f>
          </x14:formula1>
          <xm:sqref>E5:E7 E16 E62:E63 E404:E405 E80 E631 E492 E99 E435 E111 E107:E108 E1005:E1006 E1099 E454 E392 E1090 E1153 E1189 E327 E148:E150 E267 E144 E412 E337 E171 E1144 E177 E845 E747 E932 E1130:E1131 E827:E828 E672:E673 E769:E770 E941 E617 E738 E202 E907 E900 E474:E475 E958 E962:E963 E713:E714 E997 E800 E399 E384:E385 E235 E1112 E242 E810:E812 E982 E439:E441 E643 E427 E838 E872 E513 E459:E460 E1182 E188:E189 E779 E270:E271 E1148:E1150 E572 E1021 E465 E663 E806 E1158 E691 E1199 E762 E1082:E1083 E1025:E1027 E1172:E1173 E822 E708 E695:E697 E317 E876:E878 E1066:E1067 E130 E920</xm:sqref>
        </x14:dataValidation>
        <x14:dataValidation type="list" allowBlank="1" showInputMessage="1" showErrorMessage="1" xr:uid="{C1BC6865-C0BE-461E-968C-CC2BA80C9F35}">
          <x14:formula1>
            <xm:f>'Dati di base '!$C$13:$C$14</xm:f>
          </x14:formula1>
          <xm:sqref>E9 E1143 E11:E15 E17 E110 E19 E129 E65:E79 E314 E24:E49 E51:E60 E101:E106 E113 E82:E91 E118:E119 E121:E123 E115:E116 E134 E136:E143 E152 E154:E155 E157:E159 E161 E163 E165 E132 E170 E173:E174 E176 E179 E181 E183 E195 E185 E187 E191 E193 E197 E199 E201 E167:E168 E204:E209 E215 E217:E218 E220 E222 E230 E246 E224:E225 E227:E228 E232 E234 E237:E238 E240:E241 E244 E248 E250:E251 E253:E254 E256 E258 E260 E262:E263 E265:E266 E269 E273 E275 E277:E278 E280 E282 E284 E286 E288 E290:E291 E293 E295 E211:E213 E297:E304 E306:E308 E310 E512 E319:E320 E322 E324 E326 E329:E330 E332 E334 E336 E316 E348 E350 E352 E354 E356 E358 E360 E362 E364 E366 E368 E370 E372 E374 E376 E378 E380 E382:E383 E387 E1197:E1198 E394 E396 E398 E401 E339:E346 E407 E409:E411 E414 E416 E418 E420 E422 E424 E426 E403 E429 E431:E432 E434 E443 E445 E456 E458 E462 E464 E467 E469 E471 E473 E477 E447:E453 E479:E480 E482:E483 E485 E487 E489 E494:E495 E497:E498 E500:E501 E503:E504 E506 E508 E391 E515 E517 E519:E520 E522 E524 E526 E528 E530 E532 E534 E536 E538 E540 E542 E544:E545 E547 E549 E551:E552 E554 E556 E558 E560:E561 E563 E565 E567 E569 E571 E574 E576:E577 E579 E581 E583:E584 E586 E588 E590 E592 E594:E595 E597 E599 E601:E603 E605 E607 E609 E611:E612 E614 E616 E619 E621 E623 E625:E626 E628 E630 E633 E635 E637:E638 E640 E642 E645 E647 E649 E651 E653 E655 E657 E659:E662 E665 E667 E669 E671 E674 E676 E678 E680:E682 E684 E686:E688 E690 E699 E701 E703:E707 E710 E712 E716 E718 E720:E721 E723:E724 E726 E728 E730 E732 E734:E735 E737 E740 E742:E743 E745:E746 E749:E751 E753:E754 E756 E758 E760:E761 E764 E766 E768 E772 E774 E776 E778 E781 E783 E785 E787 E789 E791 E793 E795 E797 E799 E802 E804:E805 E814 E816 E491 E824 E826 E835 E837 E844 E842 E840 E818:E821 E833 E849 E851 E853:E854 E856 E858 E860 E862 E864 E866:E871 E830:E831 E880:E881 E883 E885 E887 E889 E891 E893 E895:E897 E899 E902 E904 E906 E909 E911:E912 E914:E915 E917:E918 E922 E924:E925 E927 E929 E931 E934 E936:E940 E943 E945 E947 E949 E951 E953:E954 E956:E957 E960 E965 E967 E969 E971:E972 E974 E976:E977 E979 E981 E984 E986 E988 E990 E992 E994 E996 E999:E1000 E1002:E1004 E1008:E1010 E1012 E1014 E1016 E1018:E1020 E1028 E847 E1030:E1038 E1040:E1041 E1043:E1044 E1046:E1048 E1050 E1052 E1054:E1063 E1065 E1069 E1071:E1075 E1077 E1079 E1081 E1085 E1087 E1092 E1089 E1094 E1096 E1098 E1101 E1103 E1105 E1107 E1109 E1111 E1114 E1116:E1117 E1119 E1121:E1122 E1124 E1126 E1128:E1129 E1133:E1134 E1136:E1137 E1139 E1141 E1152 E1155:E1157 E1160:E1169 E1171 E1175:E1177 E1179:E1181 E1184:E1185 E1187:E1188 E1191:E1192 E1194:E1195 E389 E510 E312 E93 E125 E127 E95:E98</xm:sqref>
        </x14:dataValidation>
        <x14:dataValidation type="list" allowBlank="1" showInputMessage="1" showErrorMessage="1" xr:uid="{B2A15821-7CE6-419C-9B65-728A21C3830C}">
          <x14:formula1>
            <xm:f>'Dati di base '!$A$2:$A$7</xm:f>
          </x14:formula1>
          <xm:sqref>E8 E10 E18 E20:E23 E50 E61 E100 E109 E117 E120 E126 E1170 E131 E133 E135 E151 E153 E164 E172 E175 E192 E196 E285 E311 E313 E321 E323 E331 E333 E338 E347 E353 E367 E369 E371 E373 E375 E386 E388 E128 E393 E395 E397 E442 E444 E446 E455 E457 E463 E468 E472 E484 E486 E390 E521 E535 E537 E539 E541 E562 E564 E568 E587 E589 E596 E606 E608 E610 E615 E622 E627 E629 E636 E639 E648 E650 E668 E670 E689 E698 E700 E702 E709 E711 E719 E727 E729 E731 E733 E741 E748 E752 E763 E765 E771 E773 E780 E782 E784 E788 E790 E792 E794 E796 E798 E801 E803 E813 E815 E817 E823 E825 E834 E836 E852 E857 E861 E863 E879 E884 E886 E888 E890 E892 E901 E903 E905 E933 E935 E942 E944 E959 E961 E968 E983 E991 E993 E995 E1017 E1029 E1039 E1042 E1045 E1049 E1051 E1053 E1064 E1068 E1070 E1076 E1078 E1080 E1091 E1100 E1102 E1104 E1118 E1140 E1142 E1159 E511 E64 E81 E92 E94 E112 E114 E124 E162 E166 E169 E194 E198 E200 E203 E210 E214 E219 E221 E223 E226 E229 E231 E233 E236 E239 E243 E245 E249 E252 E255 E264 E272 E279 E281 E283 E287 E289 E292 E294 E305 E309 E315 E325 E349 E351 E355 E357 E361 E363 E365 E377 E379 E400 E402 E461 E466 E470 E476 E481 E488 E490 E496 E505 E507 E509 E514 E518 E523 E525 E529 E531 E533 E546 E548 E553 E555 E573 E578 E580 E585 E591 E600 E604 E613 E618 E620 E632 E634 E644 E646 E652 E654 E656 E658 E664 E666 E675 E677 E679 E683 E685 E715 E717 E722 E739 E759 E777 E829 E832 E839 E841 E843 E848 E850 E855 E859 E894 E908 E921 E923 E926 E928 E930 E946 E948 E950 E964 E966 E970 E973 E978 E980 E985 E987 E989 E1007 E1011 E1015 E1013 E1084 E1086 E1088 E1093 E1095 E1097 E1106 E1108 E1110 E1113 E1123 E1125 E1138 E1151 E1154 E145:E147 E436:E438 E692:E694 E807:E809 E873:E875 E1022:E1024 E1145:E1147 E1200:E1202 E156 E190 E274 E276 E296 E318 E328 E335 E381 E478 E493 E499 E502 E516 E543 E550 E557 E559 E575 E582 E593 E598 E624 E1115 E1127 E1132 E160 E178 E180 E182 E184 E186 E216 E247 E257 E259 E261 E268 E359 E406 E408 E413 E415 E417 E419 E421 E423 E425 E428 E430 E433 E527 E566 E570 E641 E725 E736 E744 E755 E757 E767 E775 E786 E846 E865 E882 E898 E910 E913 E916 E952 E955 E975 E998 E1001 E1120 E1135 E1174 E1178 E1183 E1186 E1190 E1193 E1196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32A4-E254-4A0B-9B85-49C0CB0564EF}">
  <sheetPr filterMode="1">
    <tabColor rgb="FF002060"/>
  </sheetPr>
  <dimension ref="A1:H1210"/>
  <sheetViews>
    <sheetView zoomScale="115" zoomScaleNormal="115" workbookViewId="0">
      <selection activeCell="E1" sqref="E1:H1048576"/>
    </sheetView>
  </sheetViews>
  <sheetFormatPr baseColWidth="10" defaultRowHeight="15" x14ac:dyDescent="0.25"/>
  <cols>
    <col min="1" max="1" width="4.28515625" style="4" customWidth="1"/>
    <col min="2" max="2" width="8.5703125" style="184" customWidth="1"/>
    <col min="3" max="3" width="41.140625" style="2" customWidth="1"/>
    <col min="4" max="4" width="50.5703125" style="1" customWidth="1"/>
    <col min="5" max="5" width="8.42578125" style="1" hidden="1" customWidth="1"/>
    <col min="6" max="6" width="12" hidden="1" customWidth="1"/>
    <col min="7" max="7" width="13.85546875" hidden="1" customWidth="1"/>
    <col min="8" max="8" width="9.85546875" hidden="1" customWidth="1"/>
    <col min="9" max="10" width="10.85546875" customWidth="1"/>
  </cols>
  <sheetData>
    <row r="1" spans="1:8" s="11" customFormat="1" ht="27.6" customHeight="1" x14ac:dyDescent="0.35">
      <c r="A1" s="596" t="s">
        <v>2447</v>
      </c>
      <c r="B1" s="183"/>
      <c r="C1" s="10"/>
      <c r="D1" s="9"/>
      <c r="E1" s="9"/>
    </row>
    <row r="2" spans="1:8" ht="12.75" customHeight="1" x14ac:dyDescent="0.25">
      <c r="C2" s="796"/>
      <c r="D2" s="796"/>
      <c r="E2" s="151"/>
    </row>
    <row r="3" spans="1:8" ht="21" customHeight="1" thickBot="1" x14ac:dyDescent="0.3">
      <c r="A3" s="797"/>
      <c r="B3" s="797"/>
      <c r="C3" s="797"/>
      <c r="D3" s="797"/>
      <c r="E3" s="4"/>
    </row>
    <row r="4" spans="1:8" s="648" customFormat="1" ht="21" customHeight="1" thickBot="1" x14ac:dyDescent="0.3">
      <c r="A4" s="644"/>
      <c r="B4" s="645" t="s">
        <v>2450</v>
      </c>
      <c r="C4" s="646" t="s">
        <v>2451</v>
      </c>
      <c r="D4" s="647" t="s">
        <v>2448</v>
      </c>
      <c r="E4" s="652" t="s">
        <v>2064</v>
      </c>
      <c r="F4" s="653" t="s">
        <v>2065</v>
      </c>
      <c r="G4" s="653" t="s">
        <v>2362</v>
      </c>
      <c r="H4" s="653" t="s">
        <v>2066</v>
      </c>
    </row>
    <row r="5" spans="1:8" ht="19.5" thickBot="1" x14ac:dyDescent="0.3">
      <c r="A5" s="211" t="str">
        <f>'02 LISTA CONTROLLO E RAPPORTO'!A5</f>
        <v/>
      </c>
      <c r="B5" s="387">
        <f>'02 LISTA CONTROLLO E RAPPORTO'!B5</f>
        <v>1000</v>
      </c>
      <c r="C5" s="613" t="str">
        <f>'02 LISTA CONTROLLO E RAPPORTO'!C5</f>
        <v>Presupposti per l’esercizio</v>
      </c>
      <c r="D5" s="602"/>
      <c r="E5" s="8" t="s">
        <v>2072</v>
      </c>
      <c r="F5" s="8" t="s">
        <v>2072</v>
      </c>
      <c r="G5" s="8" t="s">
        <v>2072</v>
      </c>
      <c r="H5" s="8" t="s">
        <v>2072</v>
      </c>
    </row>
    <row r="6" spans="1:8" ht="15" customHeight="1" thickBot="1" x14ac:dyDescent="0.3">
      <c r="A6" s="154" t="str">
        <f>'02 LISTA CONTROLLO E RAPPORTO'!A6</f>
        <v xml:space="preserve"> </v>
      </c>
      <c r="B6" s="614">
        <f>'02 LISTA CONTROLLO E RAPPORTO'!B6</f>
        <v>1100</v>
      </c>
      <c r="C6" s="615" t="str">
        <f>'02 LISTA CONTROLLO E RAPPORTO'!C6</f>
        <v>Documentazione della costruzione di protezione</v>
      </c>
      <c r="D6" s="612"/>
      <c r="E6" s="8" t="s">
        <v>2072</v>
      </c>
      <c r="F6" s="8" t="s">
        <v>2072</v>
      </c>
      <c r="G6" s="8" t="s">
        <v>2072</v>
      </c>
      <c r="H6" s="8" t="s">
        <v>2072</v>
      </c>
    </row>
    <row r="7" spans="1:8" ht="15.75" thickBot="1" x14ac:dyDescent="0.3">
      <c r="A7" s="73" t="str">
        <f>'02 LISTA CONTROLLO E RAPPORTO'!A7</f>
        <v/>
      </c>
      <c r="B7" s="203">
        <f>'02 LISTA CONTROLLO E RAPPORTO'!B7</f>
        <v>1101</v>
      </c>
      <c r="C7" s="616" t="str">
        <f>'02 LISTA CONTROLLO E RAPPORTO'!C7</f>
        <v>Aspetti generali</v>
      </c>
      <c r="D7" s="603"/>
      <c r="E7" s="8" t="s">
        <v>2072</v>
      </c>
      <c r="F7" s="8" t="s">
        <v>2072</v>
      </c>
      <c r="G7" s="8" t="s">
        <v>2072</v>
      </c>
      <c r="H7" s="8" t="s">
        <v>2072</v>
      </c>
    </row>
    <row r="8" spans="1:8" ht="46.5" hidden="1" customHeight="1" x14ac:dyDescent="0.25">
      <c r="A8" s="65" t="str">
        <f>'02 LISTA CONTROLLO E RAPPORTO'!A8</f>
        <v/>
      </c>
      <c r="B8" s="186">
        <f>'02 LISTA CONTROLLO E RAPPORTO'!B8</f>
        <v>1101.01</v>
      </c>
      <c r="C8" s="66" t="str">
        <f>'02 LISTA CONTROLLO E RAPPORTO'!C8</f>
        <v>Descrizione del difetto: manca un verbale di collaudo.</v>
      </c>
      <c r="D8" s="71"/>
      <c r="E8" s="8" t="s">
        <v>2072</v>
      </c>
      <c r="F8" s="8" t="s">
        <v>2072</v>
      </c>
      <c r="G8" s="1"/>
      <c r="H8" s="1"/>
    </row>
    <row r="9" spans="1:8" ht="104.1" hidden="1" customHeight="1" x14ac:dyDescent="0.25">
      <c r="A9" s="218" t="str">
        <f>'02 LISTA CONTROLLO E RAPPORTO'!A9</f>
        <v/>
      </c>
      <c r="B9" s="219"/>
      <c r="C9" s="234"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9" s="235"/>
      <c r="E9" s="8" t="s">
        <v>2072</v>
      </c>
      <c r="F9" s="8" t="s">
        <v>2072</v>
      </c>
      <c r="G9" s="1"/>
      <c r="H9" s="1"/>
    </row>
    <row r="10" spans="1:8" ht="46.5" customHeight="1" x14ac:dyDescent="0.25">
      <c r="A10" s="65" t="str">
        <f>'02 LISTA CONTROLLO E RAPPORTO'!A10</f>
        <v/>
      </c>
      <c r="B10" s="187">
        <f>'02 LISTA CONTROLLO E RAPPORTO'!B10</f>
        <v>1101.02</v>
      </c>
      <c r="C10" s="58" t="str">
        <f>'02 LISTA CONTROLLO E RAPPORTO'!C10</f>
        <v>Descrizione del difetto: manca una documentazione della costruzione di protezione.</v>
      </c>
      <c r="D10" s="71"/>
      <c r="E10" s="8" t="s">
        <v>2072</v>
      </c>
      <c r="F10" s="8" t="s">
        <v>2072</v>
      </c>
      <c r="G10" s="8" t="s">
        <v>2072</v>
      </c>
      <c r="H10" s="8" t="s">
        <v>2072</v>
      </c>
    </row>
    <row r="11" spans="1:8" ht="29.45" customHeight="1" x14ac:dyDescent="0.25">
      <c r="A11" s="218" t="str">
        <f>'02 LISTA CONTROLLO E RAPPORTO'!A11</f>
        <v/>
      </c>
      <c r="B11" s="219"/>
      <c r="C11" s="234" t="str">
        <f>'02 LISTA CONTROLLO E RAPPORTO'!C11</f>
        <v>La mancanza di una documentazione della costruzione di protezione completa e ben strutturata costituisce un difetto.</v>
      </c>
      <c r="D11" s="235"/>
      <c r="E11" s="8" t="s">
        <v>2072</v>
      </c>
      <c r="F11" s="8" t="s">
        <v>2072</v>
      </c>
      <c r="G11" s="8" t="s">
        <v>2072</v>
      </c>
      <c r="H11" s="8" t="s">
        <v>2072</v>
      </c>
    </row>
    <row r="12" spans="1:8" ht="58.5" customHeight="1" x14ac:dyDescent="0.25">
      <c r="A12" s="218" t="str">
        <f>'02 LISTA CONTROLLO E RAPPORTO'!A12</f>
        <v/>
      </c>
      <c r="B12" s="219"/>
      <c r="C12" s="234"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12" s="235"/>
      <c r="E12" s="8" t="s">
        <v>2072</v>
      </c>
      <c r="F12" s="8" t="s">
        <v>2072</v>
      </c>
      <c r="G12" s="8" t="s">
        <v>2072</v>
      </c>
      <c r="H12" s="8" t="s">
        <v>2072</v>
      </c>
    </row>
    <row r="13" spans="1:8" ht="58.5" customHeight="1" x14ac:dyDescent="0.25">
      <c r="A13" s="218" t="str">
        <f>'02 LISTA CONTROLLO E RAPPORTO'!A13</f>
        <v/>
      </c>
      <c r="B13" s="219"/>
      <c r="C13" s="234"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13" s="235"/>
      <c r="E13" s="8" t="s">
        <v>2072</v>
      </c>
      <c r="F13" s="8" t="s">
        <v>2072</v>
      </c>
      <c r="G13" s="8" t="s">
        <v>2072</v>
      </c>
      <c r="H13" s="8" t="s">
        <v>2072</v>
      </c>
    </row>
    <row r="14" spans="1:8" ht="29.45" customHeight="1" x14ac:dyDescent="0.25">
      <c r="A14" s="218" t="str">
        <f>'02 LISTA CONTROLLO E RAPPORTO'!A14</f>
        <v/>
      </c>
      <c r="B14" s="219"/>
      <c r="C14" s="234" t="str">
        <f>'02 LISTA CONTROLLO E RAPPORTO'!C14</f>
        <v>L’intera documentazione della costruzione di protezione dev’essere archiviata secondo un indice.</v>
      </c>
      <c r="D14" s="235"/>
      <c r="E14" s="8" t="s">
        <v>2072</v>
      </c>
      <c r="F14" s="8" t="s">
        <v>2072</v>
      </c>
      <c r="G14" s="8" t="s">
        <v>2072</v>
      </c>
      <c r="H14" s="8" t="s">
        <v>2072</v>
      </c>
    </row>
    <row r="15" spans="1:8" ht="29.45" customHeight="1" thickBot="1" x14ac:dyDescent="0.3">
      <c r="A15" s="218" t="str">
        <f>'02 LISTA CONTROLLO E RAPPORTO'!A15</f>
        <v/>
      </c>
      <c r="B15" s="222"/>
      <c r="C15" s="617" t="str">
        <f>'02 LISTA CONTROLLO E RAPPORTO'!C15</f>
        <v>Se la documentazione della costruzione di protezione manca, ci si deve accordare con l’ente cantonale responsabile delle costruzioni di protezione su come procedere.</v>
      </c>
      <c r="D15" s="235"/>
      <c r="E15" s="8" t="s">
        <v>2072</v>
      </c>
      <c r="F15" s="8" t="s">
        <v>2072</v>
      </c>
      <c r="G15" s="8" t="s">
        <v>2072</v>
      </c>
      <c r="H15" s="8" t="s">
        <v>2072</v>
      </c>
    </row>
    <row r="16" spans="1:8" ht="15.75" thickBot="1" x14ac:dyDescent="0.3">
      <c r="A16" s="73" t="str">
        <f>'02 LISTA CONTROLLO E RAPPORTO'!A16</f>
        <v/>
      </c>
      <c r="B16" s="203">
        <f>'02 LISTA CONTROLLO E RAPPORTO'!B16</f>
        <v>1102</v>
      </c>
      <c r="C16" s="616" t="str">
        <f>'02 LISTA CONTROLLO E RAPPORTO'!C16</f>
        <v>Piani</v>
      </c>
      <c r="D16" s="603"/>
      <c r="E16" s="8" t="s">
        <v>2072</v>
      </c>
      <c r="F16" s="8" t="s">
        <v>2072</v>
      </c>
      <c r="G16" s="8" t="s">
        <v>2072</v>
      </c>
      <c r="H16" s="8" t="s">
        <v>2072</v>
      </c>
    </row>
    <row r="17" spans="1:8" ht="60" x14ac:dyDescent="0.25">
      <c r="A17" s="218" t="str">
        <f>'02 LISTA CONTROLLO E RAPPORTO'!A17</f>
        <v/>
      </c>
      <c r="B17" s="226"/>
      <c r="C17" s="618" t="str">
        <f>'02 LISTA CONTROLLO E RAPPORTO'!C17</f>
        <v>I seguenti documenti mancanti devono essere resi disponibili e archiviati secondo il numero di esemplari richiesti nella costruzione di protezione.</v>
      </c>
      <c r="D17" s="235"/>
      <c r="E17" s="8" t="s">
        <v>2072</v>
      </c>
      <c r="F17" s="8" t="s">
        <v>2072</v>
      </c>
      <c r="G17" s="8" t="s">
        <v>2072</v>
      </c>
      <c r="H17" s="8" t="s">
        <v>2072</v>
      </c>
    </row>
    <row r="18" spans="1:8" ht="46.5" customHeight="1" x14ac:dyDescent="0.25">
      <c r="A18" s="65" t="str">
        <f>'02 LISTA CONTROLLO E RAPPORTO'!A18</f>
        <v/>
      </c>
      <c r="B18" s="187">
        <f>'02 LISTA CONTROLLO E RAPPORTO'!B18</f>
        <v>1102.01</v>
      </c>
      <c r="C18" s="58" t="str">
        <f>'02 LISTA CONTROLLO E RAPPORTO'!C18</f>
        <v>Descrizione del difetto: manca un piano del mobilio.</v>
      </c>
      <c r="D18" s="71"/>
      <c r="E18" s="8" t="s">
        <v>2072</v>
      </c>
      <c r="F18" s="8" t="s">
        <v>2072</v>
      </c>
      <c r="G18" s="8" t="s">
        <v>2072</v>
      </c>
      <c r="H18" s="8" t="s">
        <v>2072</v>
      </c>
    </row>
    <row r="19" spans="1:8" ht="29.45" customHeight="1" x14ac:dyDescent="0.25">
      <c r="A19" s="218" t="str">
        <f>'02 LISTA CONTROLLO E RAPPORTO'!A19</f>
        <v/>
      </c>
      <c r="B19" s="219"/>
      <c r="C19" s="234" t="str">
        <f>'02 LISTA CONTROLLO E RAPPORTO'!C19</f>
        <v>Planimetria con arredamento disegnato (ad esempio le postazioni per dormire o le toilette a secco con pareti divisorie).</v>
      </c>
      <c r="D19" s="235"/>
      <c r="E19" s="8" t="s">
        <v>2072</v>
      </c>
      <c r="F19" s="8" t="s">
        <v>2072</v>
      </c>
      <c r="G19" s="8" t="s">
        <v>2072</v>
      </c>
      <c r="H19" s="8" t="s">
        <v>2072</v>
      </c>
    </row>
    <row r="20" spans="1:8" ht="46.5" customHeight="1" x14ac:dyDescent="0.25">
      <c r="A20" s="65" t="str">
        <f>'02 LISTA CONTROLLO E RAPPORTO'!A20</f>
        <v/>
      </c>
      <c r="B20" s="187">
        <f>'02 LISTA CONTROLLO E RAPPORTO'!B20</f>
        <v>1102.02</v>
      </c>
      <c r="C20" s="59" t="str">
        <f>'02 LISTA CONTROLLO E RAPPORTO'!C20</f>
        <v>Descrizione del difetto: manca un piano di situazione (scala: 1:500  1:1000).</v>
      </c>
      <c r="D20" s="71"/>
      <c r="E20" s="8" t="s">
        <v>2072</v>
      </c>
      <c r="F20" s="8" t="s">
        <v>2072</v>
      </c>
      <c r="G20" s="8" t="s">
        <v>2072</v>
      </c>
      <c r="H20" s="8" t="s">
        <v>2072</v>
      </c>
    </row>
    <row r="21" spans="1:8" ht="46.5" customHeight="1" x14ac:dyDescent="0.25">
      <c r="A21" s="65" t="str">
        <f>'02 LISTA CONTROLLO E RAPPORTO'!A21</f>
        <v/>
      </c>
      <c r="B21" s="187">
        <f>'02 LISTA CONTROLLO E RAPPORTO'!B21</f>
        <v>1102.03</v>
      </c>
      <c r="C21" s="59" t="str">
        <f>'02 LISTA CONTROLLO E RAPPORTO'!C21</f>
        <v>Descrizione del difetto: manca una planimetria (scala: 1:50).</v>
      </c>
      <c r="D21" s="71"/>
      <c r="E21" s="8" t="s">
        <v>2072</v>
      </c>
      <c r="F21" s="8" t="s">
        <v>2072</v>
      </c>
      <c r="G21" s="8" t="s">
        <v>2072</v>
      </c>
      <c r="H21" s="8" t="s">
        <v>2072</v>
      </c>
    </row>
    <row r="22" spans="1:8" ht="46.5" customHeight="1" x14ac:dyDescent="0.25">
      <c r="A22" s="65" t="str">
        <f>'02 LISTA CONTROLLO E RAPPORTO'!A22</f>
        <v/>
      </c>
      <c r="B22" s="187">
        <f>'02 LISTA CONTROLLO E RAPPORTO'!B22</f>
        <v>1102.04</v>
      </c>
      <c r="C22" s="59" t="str">
        <f>'02 LISTA CONTROLLO E RAPPORTO'!C22</f>
        <v>Descrizione del difetto: mancano le sezioni longitudinali e trasversali (scala: 1:50).</v>
      </c>
      <c r="D22" s="71"/>
      <c r="E22" s="8" t="s">
        <v>2072</v>
      </c>
      <c r="F22" s="8" t="s">
        <v>2072</v>
      </c>
      <c r="G22" s="8" t="s">
        <v>2072</v>
      </c>
      <c r="H22" s="8" t="s">
        <v>2072</v>
      </c>
    </row>
    <row r="23" spans="1:8" ht="46.5" customHeight="1" x14ac:dyDescent="0.25">
      <c r="A23" s="65" t="str">
        <f>'02 LISTA CONTROLLO E RAPPORTO'!A23</f>
        <v/>
      </c>
      <c r="B23" s="187">
        <f>'02 LISTA CONTROLLO E RAPPORTO'!B23</f>
        <v>1102.05</v>
      </c>
      <c r="C23" s="59" t="str">
        <f>'02 LISTA CONTROLLO E RAPPORTO'!C23</f>
        <v>Descrizione del difetto: mancano i piani aggiornati delle installazioni per ventilazione / riscaldamento; acqua / acque di scarico, elettricità (pianta in scala 1:50 e schemi).</v>
      </c>
      <c r="D23" s="71"/>
      <c r="E23" s="8" t="s">
        <v>2072</v>
      </c>
      <c r="F23" s="8" t="s">
        <v>2072</v>
      </c>
      <c r="G23" s="8" t="s">
        <v>2072</v>
      </c>
      <c r="H23" s="8" t="s">
        <v>2072</v>
      </c>
    </row>
    <row r="24" spans="1:8" ht="29.45" customHeight="1" x14ac:dyDescent="0.25">
      <c r="A24" s="218" t="str">
        <f>'02 LISTA CONTROLLO E RAPPORTO'!A24</f>
        <v/>
      </c>
      <c r="B24" s="219"/>
      <c r="C24" s="619" t="str">
        <f>'02 LISTA CONTROLLO E RAPPORTO'!C24</f>
        <v>Da controllare di norma nei rifugi in cui sono stati installati questi apparecchi e negli impianti di protezione</v>
      </c>
      <c r="D24" s="235"/>
      <c r="E24" s="8" t="s">
        <v>2072</v>
      </c>
      <c r="F24" s="8" t="s">
        <v>2072</v>
      </c>
      <c r="G24" s="8" t="s">
        <v>2072</v>
      </c>
      <c r="H24" s="8" t="s">
        <v>2072</v>
      </c>
    </row>
    <row r="25" spans="1:8" ht="15" customHeight="1" x14ac:dyDescent="0.25">
      <c r="A25" s="218" t="str">
        <f>'02 LISTA CONTROLLO E RAPPORTO'!A25</f>
        <v/>
      </c>
      <c r="B25" s="219"/>
      <c r="C25" s="619" t="str">
        <f>'02 LISTA CONTROLLO E RAPPORTO'!C25</f>
        <v>I documenti «ventilazione/riscaldamento» comprendono:</v>
      </c>
      <c r="D25" s="235"/>
      <c r="E25" s="8" t="s">
        <v>2072</v>
      </c>
      <c r="F25" s="8" t="s">
        <v>2072</v>
      </c>
      <c r="G25" s="8" t="s">
        <v>2072</v>
      </c>
      <c r="H25" s="8" t="s">
        <v>2072</v>
      </c>
    </row>
    <row r="26" spans="1:8" ht="15" customHeight="1" x14ac:dyDescent="0.25">
      <c r="A26" s="218" t="str">
        <f>'02 LISTA CONTROLLO E RAPPORTO'!A26</f>
        <v/>
      </c>
      <c r="B26" s="219"/>
      <c r="C26" s="620" t="str">
        <f>'02 LISTA CONTROLLO E RAPPORTO'!C26</f>
        <v>-        piani d’installazione revisionati (piante, sezioni) della ventilazione,</v>
      </c>
      <c r="D26" s="235"/>
      <c r="E26" s="8" t="s">
        <v>2072</v>
      </c>
      <c r="F26" s="8" t="s">
        <v>2072</v>
      </c>
      <c r="G26" s="8" t="s">
        <v>2072</v>
      </c>
      <c r="H26" s="8" t="s">
        <v>2072</v>
      </c>
    </row>
    <row r="27" spans="1:8" ht="15" customHeight="1" x14ac:dyDescent="0.25">
      <c r="A27" s="218" t="str">
        <f>'02 LISTA CONTROLLO E RAPPORTO'!A27</f>
        <v/>
      </c>
      <c r="B27" s="219"/>
      <c r="C27" s="620" t="str">
        <f>'02 LISTA CONTROLLO E RAPPORTO'!C27</f>
        <v>-        piani d’installazione revisionati (piante, sezioni) degli impianti di riscaldamento per l’acqua calda pompata,</v>
      </c>
      <c r="D27" s="235"/>
      <c r="E27" s="8" t="s">
        <v>2072</v>
      </c>
      <c r="F27" s="8" t="s">
        <v>2072</v>
      </c>
      <c r="G27" s="8" t="s">
        <v>2072</v>
      </c>
      <c r="H27" s="8" t="s">
        <v>2072</v>
      </c>
    </row>
    <row r="28" spans="1:8" ht="15" customHeight="1" x14ac:dyDescent="0.25">
      <c r="A28" s="218" t="str">
        <f>'02 LISTA CONTROLLO E RAPPORTO'!A28</f>
        <v/>
      </c>
      <c r="B28" s="219"/>
      <c r="C28" s="620" t="str">
        <f>'02 LISTA CONTROLLO E RAPPORTO'!C28</f>
        <v>-        schema di funzionamento della ventilazione (principio della ventilazione),</v>
      </c>
      <c r="D28" s="235"/>
      <c r="E28" s="8" t="s">
        <v>2072</v>
      </c>
      <c r="F28" s="8" t="s">
        <v>2072</v>
      </c>
      <c r="G28" s="8" t="s">
        <v>2072</v>
      </c>
      <c r="H28" s="8" t="s">
        <v>2072</v>
      </c>
    </row>
    <row r="29" spans="1:8" ht="15" customHeight="1" x14ac:dyDescent="0.25">
      <c r="A29" s="218" t="str">
        <f>'02 LISTA CONTROLLO E RAPPORTO'!A29</f>
        <v/>
      </c>
      <c r="B29" s="219"/>
      <c r="C29" s="620" t="str">
        <f>'02 LISTA CONTROLLO E RAPPORTO'!C29</f>
        <v>-        schema di funzionamento del riscaldamento (principio del riscaldamento),</v>
      </c>
      <c r="D29" s="235"/>
      <c r="E29" s="8" t="s">
        <v>2072</v>
      </c>
      <c r="F29" s="8" t="s">
        <v>2072</v>
      </c>
      <c r="G29" s="8" t="s">
        <v>2072</v>
      </c>
      <c r="H29" s="8" t="s">
        <v>2072</v>
      </c>
    </row>
    <row r="30" spans="1:8" ht="15" customHeight="1" x14ac:dyDescent="0.25">
      <c r="A30" s="218" t="str">
        <f>'02 LISTA CONTROLLO E RAPPORTO'!A30</f>
        <v/>
      </c>
      <c r="B30" s="219"/>
      <c r="C30" s="620" t="str">
        <f>'02 LISTA CONTROLLO E RAPPORTO'!C30</f>
        <v>-        calcolo della ventilazione (distribuzione dell’aria immessa e sistema di scarico dell’aria) e</v>
      </c>
      <c r="D30" s="235"/>
      <c r="E30" s="8" t="s">
        <v>2072</v>
      </c>
      <c r="F30" s="8" t="s">
        <v>2072</v>
      </c>
      <c r="G30" s="8" t="s">
        <v>2072</v>
      </c>
      <c r="H30" s="8" t="s">
        <v>2072</v>
      </c>
    </row>
    <row r="31" spans="1:8" ht="29.45" customHeight="1" x14ac:dyDescent="0.25">
      <c r="A31" s="218" t="str">
        <f>'02 LISTA CONTROLLO E RAPPORTO'!A31</f>
        <v/>
      </c>
      <c r="B31" s="219"/>
      <c r="C31" s="620" t="str">
        <f>'02 LISTA CONTROLLO E RAPPORTO'!C31</f>
        <v>-        schede con dati tecnici (apparecchio di ventilazione, ventilatore d’espulsione, riscaldatore d’aria elettrico, strumenti di misurazione, valvole antiesplosione, valvole di sovrappressione, filtro antigas, ecc.).</v>
      </c>
      <c r="D31" s="235"/>
      <c r="E31" s="8" t="s">
        <v>2072</v>
      </c>
      <c r="F31" s="8" t="s">
        <v>2072</v>
      </c>
      <c r="G31" s="8" t="s">
        <v>2072</v>
      </c>
      <c r="H31" s="8" t="s">
        <v>2072</v>
      </c>
    </row>
    <row r="32" spans="1:8" ht="15" customHeight="1" x14ac:dyDescent="0.25">
      <c r="A32" s="218" t="str">
        <f>'02 LISTA CONTROLLO E RAPPORTO'!A32</f>
        <v/>
      </c>
      <c r="B32" s="219"/>
      <c r="C32" s="621" t="str">
        <f>'02 LISTA CONTROLLO E RAPPORTO'!C32</f>
        <v>I documenti «acqua / acque di scarico» comprendono:</v>
      </c>
      <c r="D32" s="235"/>
      <c r="E32" s="8" t="s">
        <v>2072</v>
      </c>
      <c r="F32" s="8" t="s">
        <v>2072</v>
      </c>
      <c r="G32" s="8" t="s">
        <v>2072</v>
      </c>
      <c r="H32" s="8" t="s">
        <v>2072</v>
      </c>
    </row>
    <row r="33" spans="1:8" ht="30" x14ac:dyDescent="0.25">
      <c r="A33" s="218" t="str">
        <f>'02 LISTA CONTROLLO E RAPPORTO'!A33</f>
        <v/>
      </c>
      <c r="B33" s="219"/>
      <c r="C33" s="622" t="str">
        <f>'02 LISTA CONTROLLO E RAPPORTO'!C33</f>
        <v>-        piano/i d’installazione revisionato/i dell’acqua calda e fredda,</v>
      </c>
      <c r="D33" s="235"/>
      <c r="E33" s="8" t="s">
        <v>2072</v>
      </c>
      <c r="F33" s="8" t="s">
        <v>2072</v>
      </c>
      <c r="G33" s="8" t="s">
        <v>2072</v>
      </c>
      <c r="H33" s="8" t="s">
        <v>2072</v>
      </c>
    </row>
    <row r="34" spans="1:8" ht="45" x14ac:dyDescent="0.25">
      <c r="A34" s="218" t="str">
        <f>'02 LISTA CONTROLLO E RAPPORTO'!A34</f>
        <v/>
      </c>
      <c r="B34" s="219"/>
      <c r="C34" s="622" t="str">
        <f>'02 LISTA CONTROLLO E RAPPORTO'!C34</f>
        <v>-        schema revisionato dell’approvvigionamento e della distribuzione dell’acqua potabile,</v>
      </c>
      <c r="D34" s="235"/>
      <c r="E34" s="8" t="s">
        <v>2072</v>
      </c>
      <c r="F34" s="8" t="s">
        <v>2072</v>
      </c>
      <c r="G34" s="8" t="s">
        <v>2072</v>
      </c>
      <c r="H34" s="8" t="s">
        <v>2072</v>
      </c>
    </row>
    <row r="35" spans="1:8" ht="15" customHeight="1" x14ac:dyDescent="0.25">
      <c r="A35" s="218" t="str">
        <f>'02 LISTA CONTROLLO E RAPPORTO'!A35</f>
        <v/>
      </c>
      <c r="B35" s="219"/>
      <c r="C35" s="622" t="str">
        <f>'02 LISTA CONTROLLO E RAPPORTO'!C35</f>
        <v>-        schema di funzionamento revisionato dell’approvvigionamento idrico e della distribuzione dell’acqua potabile,</v>
      </c>
      <c r="D35" s="235"/>
      <c r="E35" s="8" t="s">
        <v>2072</v>
      </c>
      <c r="F35" s="8" t="s">
        <v>2072</v>
      </c>
      <c r="G35" s="8" t="s">
        <v>2072</v>
      </c>
      <c r="H35" s="8" t="s">
        <v>2072</v>
      </c>
    </row>
    <row r="36" spans="1:8" ht="15" customHeight="1" x14ac:dyDescent="0.25">
      <c r="A36" s="218" t="str">
        <f>'02 LISTA CONTROLLO E RAPPORTO'!A36</f>
        <v/>
      </c>
      <c r="B36" s="219"/>
      <c r="C36" s="622" t="str">
        <f>'02 LISTA CONTROLLO E RAPPORTO'!C36</f>
        <v>-        schede con dati tecnici (elevatore di pressione, impianto di disinfezione a raggi UV, ecc.),</v>
      </c>
      <c r="D36" s="235"/>
      <c r="E36" s="8" t="s">
        <v>2072</v>
      </c>
      <c r="F36" s="8" t="s">
        <v>2072</v>
      </c>
      <c r="G36" s="8" t="s">
        <v>2072</v>
      </c>
      <c r="H36" s="8" t="s">
        <v>2072</v>
      </c>
    </row>
    <row r="37" spans="1:8" ht="15" customHeight="1" x14ac:dyDescent="0.25">
      <c r="A37" s="218" t="str">
        <f>'02 LISTA CONTROLLO E RAPPORTO'!A37</f>
        <v/>
      </c>
      <c r="B37" s="219"/>
      <c r="C37" s="622" t="str">
        <f>'02 LISTA CONTROLLO E RAPPORTO'!C37</f>
        <v>-        piano d’installazione revisionato della canalizzazione,</v>
      </c>
      <c r="D37" s="235"/>
      <c r="E37" s="8" t="s">
        <v>2072</v>
      </c>
      <c r="F37" s="8" t="s">
        <v>2072</v>
      </c>
      <c r="G37" s="8" t="s">
        <v>2072</v>
      </c>
      <c r="H37" s="8" t="s">
        <v>2072</v>
      </c>
    </row>
    <row r="38" spans="1:8" ht="15" customHeight="1" x14ac:dyDescent="0.25">
      <c r="A38" s="218" t="str">
        <f>'02 LISTA CONTROLLO E RAPPORTO'!A38</f>
        <v/>
      </c>
      <c r="B38" s="219"/>
      <c r="C38" s="622" t="str">
        <f>'02 LISTA CONTROLLO E RAPPORTO'!C38</f>
        <v>-        schema revisionato dell’evacuazione delle acque di scarico (schema di principio ed evacuazione delle acque di scarico),</v>
      </c>
      <c r="D38" s="235"/>
      <c r="E38" s="8" t="s">
        <v>2072</v>
      </c>
      <c r="F38" s="8" t="s">
        <v>2072</v>
      </c>
      <c r="G38" s="8" t="s">
        <v>2072</v>
      </c>
      <c r="H38" s="8" t="s">
        <v>2072</v>
      </c>
    </row>
    <row r="39" spans="1:8" ht="30" x14ac:dyDescent="0.25">
      <c r="A39" s="218" t="str">
        <f>'02 LISTA CONTROLLO E RAPPORTO'!A39</f>
        <v/>
      </c>
      <c r="B39" s="219"/>
      <c r="C39" s="622" t="str">
        <f>'02 LISTA CONTROLLO E RAPPORTO'!C39</f>
        <v>-        schema di funzionamento revisionato dell’evacuazione delle acque di scarico e</v>
      </c>
      <c r="D39" s="235"/>
      <c r="E39" s="8" t="s">
        <v>2072</v>
      </c>
      <c r="F39" s="8" t="s">
        <v>2072</v>
      </c>
      <c r="G39" s="8" t="s">
        <v>2072</v>
      </c>
      <c r="H39" s="8" t="s">
        <v>2072</v>
      </c>
    </row>
    <row r="40" spans="1:8" ht="15" customHeight="1" x14ac:dyDescent="0.25">
      <c r="A40" s="218" t="str">
        <f>'02 LISTA CONTROLLO E RAPPORTO'!A40</f>
        <v/>
      </c>
      <c r="B40" s="219"/>
      <c r="C40" s="622" t="str">
        <f>'02 LISTA CONTROLLO E RAPPORTO'!C40</f>
        <v>-        schede con dati tecnici (pompa fecale, pompa fecale a mano, ecc.).</v>
      </c>
      <c r="D40" s="235"/>
      <c r="E40" s="8" t="s">
        <v>2072</v>
      </c>
      <c r="F40" s="8" t="s">
        <v>2072</v>
      </c>
      <c r="G40" s="8" t="s">
        <v>2072</v>
      </c>
      <c r="H40" s="8" t="s">
        <v>2072</v>
      </c>
    </row>
    <row r="41" spans="1:8" ht="15" customHeight="1" x14ac:dyDescent="0.25">
      <c r="A41" s="218" t="str">
        <f>'02 LISTA CONTROLLO E RAPPORTO'!A41</f>
        <v/>
      </c>
      <c r="B41" s="219"/>
      <c r="C41" s="621" t="str">
        <f>'02 LISTA CONTROLLO E RAPPORTO'!C41</f>
        <v>I documenti «elettricità» comprendono:</v>
      </c>
      <c r="D41" s="235"/>
      <c r="E41" s="8" t="s">
        <v>2072</v>
      </c>
      <c r="F41" s="8" t="s">
        <v>2072</v>
      </c>
      <c r="G41" s="8" t="s">
        <v>2072</v>
      </c>
      <c r="H41" s="8" t="s">
        <v>2072</v>
      </c>
    </row>
    <row r="42" spans="1:8" ht="15" customHeight="1" x14ac:dyDescent="0.25">
      <c r="A42" s="218" t="str">
        <f>'02 LISTA CONTROLLO E RAPPORTO'!A42</f>
        <v/>
      </c>
      <c r="B42" s="219"/>
      <c r="C42" s="622" t="str">
        <f>'02 LISTA CONTROLLO E RAPPORTO'!C42</f>
        <v>-        planimetria in scala 1:1000 (linea d’alimentazione a corrente forte),</v>
      </c>
      <c r="D42" s="235"/>
      <c r="E42" s="8" t="s">
        <v>2072</v>
      </c>
      <c r="F42" s="8" t="s">
        <v>2072</v>
      </c>
      <c r="G42" s="8" t="s">
        <v>2072</v>
      </c>
      <c r="H42" s="8" t="s">
        <v>2072</v>
      </c>
    </row>
    <row r="43" spans="1:8" ht="15" customHeight="1" x14ac:dyDescent="0.25">
      <c r="A43" s="218" t="str">
        <f>'02 LISTA CONTROLLO E RAPPORTO'!A43</f>
        <v/>
      </c>
      <c r="B43" s="219"/>
      <c r="C43" s="622" t="str">
        <f>'02 LISTA CONTROLLO E RAPPORTO'!C43</f>
        <v>-        piano/i d’installazione revisionato/i della corrente forte,</v>
      </c>
      <c r="D43" s="235"/>
      <c r="E43" s="8" t="s">
        <v>2072</v>
      </c>
      <c r="F43" s="8" t="s">
        <v>2072</v>
      </c>
      <c r="G43" s="8" t="s">
        <v>2072</v>
      </c>
      <c r="H43" s="8" t="s">
        <v>2072</v>
      </c>
    </row>
    <row r="44" spans="1:8" ht="15" customHeight="1" x14ac:dyDescent="0.25">
      <c r="A44" s="218" t="str">
        <f>'02 LISTA CONTROLLO E RAPPORTO'!A44</f>
        <v/>
      </c>
      <c r="B44" s="219"/>
      <c r="C44" s="622" t="str">
        <f>'02 LISTA CONTROLLO E RAPPORTO'!C44</f>
        <v>-        schema di principio revisionato dell’alimentazione in energia elettrica,</v>
      </c>
      <c r="D44" s="235"/>
      <c r="E44" s="8" t="s">
        <v>2072</v>
      </c>
      <c r="F44" s="8" t="s">
        <v>2072</v>
      </c>
      <c r="G44" s="8" t="s">
        <v>2072</v>
      </c>
      <c r="H44" s="8" t="s">
        <v>2072</v>
      </c>
    </row>
    <row r="45" spans="1:8" ht="15" customHeight="1" x14ac:dyDescent="0.25">
      <c r="A45" s="218" t="str">
        <f>'02 LISTA CONTROLLO E RAPPORTO'!A45</f>
        <v/>
      </c>
      <c r="B45" s="219"/>
      <c r="C45" s="622" t="str">
        <f>'02 LISTA CONTROLLO E RAPPORTO'!C45</f>
        <v>-        piano di messa a terra revisionato,</v>
      </c>
      <c r="D45" s="235"/>
      <c r="E45" s="8" t="s">
        <v>2072</v>
      </c>
      <c r="F45" s="8" t="s">
        <v>2072</v>
      </c>
      <c r="G45" s="8" t="s">
        <v>2072</v>
      </c>
      <c r="H45" s="8" t="s">
        <v>2072</v>
      </c>
    </row>
    <row r="46" spans="1:8" ht="15" customHeight="1" x14ac:dyDescent="0.25">
      <c r="A46" s="218" t="str">
        <f>'02 LISTA CONTROLLO E RAPPORTO'!A46</f>
        <v/>
      </c>
      <c r="B46" s="219"/>
      <c r="C46" s="622" t="str">
        <f>'02 LISTA CONTROLLO E RAPPORTO'!C46</f>
        <v>-        schemi revisionati del quadro principale e dei quadri secondari,</v>
      </c>
      <c r="D46" s="235"/>
      <c r="E46" s="8" t="s">
        <v>2072</v>
      </c>
      <c r="F46" s="8" t="s">
        <v>2072</v>
      </c>
      <c r="G46" s="8" t="s">
        <v>2072</v>
      </c>
      <c r="H46" s="8" t="s">
        <v>2072</v>
      </c>
    </row>
    <row r="47" spans="1:8" ht="15" customHeight="1" x14ac:dyDescent="0.25">
      <c r="A47" s="218" t="str">
        <f>'02 LISTA CONTROLLO E RAPPORTO'!A47</f>
        <v/>
      </c>
      <c r="B47" s="219"/>
      <c r="C47" s="622" t="str">
        <f>'02 LISTA CONTROLLO E RAPPORTO'!C47</f>
        <v>-        registro dell’opera dell’impianto elettrico nella costruzione di protezione e</v>
      </c>
      <c r="D47" s="235"/>
      <c r="E47" s="8" t="s">
        <v>2072</v>
      </c>
      <c r="F47" s="8" t="s">
        <v>2072</v>
      </c>
      <c r="G47" s="8" t="s">
        <v>2072</v>
      </c>
      <c r="H47" s="8" t="s">
        <v>2072</v>
      </c>
    </row>
    <row r="48" spans="1:8" ht="90" x14ac:dyDescent="0.25">
      <c r="A48" s="218" t="str">
        <f>'02 LISTA CONTROLLO E RAPPORTO'!A48</f>
        <v/>
      </c>
      <c r="B48" s="219"/>
      <c r="C48" s="622" t="str">
        <f>'02 LISTA CONTROLLO E RAPPORTO'!C48</f>
        <v>-        istruzioni per l’uso del gruppo elettrogeno d’emergenza (*da verificare nei rifugi in cui è prescritto un approvvigionamento di corrente d’emergenza [rifugi a partire da 800 posti protetti] o che ne sono provvisti).</v>
      </c>
      <c r="D48" s="235"/>
      <c r="E48" s="8" t="s">
        <v>2072</v>
      </c>
      <c r="F48" s="8" t="s">
        <v>2072</v>
      </c>
      <c r="G48" s="8" t="s">
        <v>2072</v>
      </c>
      <c r="H48" s="8" t="s">
        <v>2072</v>
      </c>
    </row>
    <row r="49" spans="1:8" ht="44.1" customHeight="1" x14ac:dyDescent="0.25">
      <c r="A49" s="218" t="str">
        <f>'02 LISTA CONTROLLO E RAPPORTO'!A49</f>
        <v/>
      </c>
      <c r="B49" s="219"/>
      <c r="C49" s="621"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49" s="235"/>
      <c r="E49" s="8" t="s">
        <v>2072</v>
      </c>
      <c r="F49" s="8" t="s">
        <v>2072</v>
      </c>
      <c r="G49" s="8" t="s">
        <v>2072</v>
      </c>
      <c r="H49" s="8" t="s">
        <v>2072</v>
      </c>
    </row>
    <row r="50" spans="1:8" ht="46.5" customHeight="1" x14ac:dyDescent="0.25">
      <c r="A50" s="65" t="str">
        <f>'02 LISTA CONTROLLO E RAPPORTO'!A50</f>
        <v/>
      </c>
      <c r="B50" s="187">
        <f>'02 LISTA CONTROLLO E RAPPORTO'!B50</f>
        <v>1102.06</v>
      </c>
      <c r="C50" s="58" t="str">
        <f>'02 LISTA CONTROLLO E RAPPORTO'!C50</f>
        <v xml:space="preserve">Descrizione del difetto: nei rifugi dove sono prescritti o installati sistemi di trasmissione (trm) o telematici, così come negli impianti di protezione. </v>
      </c>
      <c r="D50" s="71"/>
      <c r="E50" s="8" t="s">
        <v>2072</v>
      </c>
      <c r="F50" s="8" t="s">
        <v>2072</v>
      </c>
      <c r="G50" s="8" t="s">
        <v>2072</v>
      </c>
      <c r="H50" s="8" t="s">
        <v>2072</v>
      </c>
    </row>
    <row r="51" spans="1:8" ht="45" x14ac:dyDescent="0.25">
      <c r="A51" s="218" t="str">
        <f>'02 LISTA CONTROLLO E RAPPORTO'!A51</f>
        <v/>
      </c>
      <c r="B51" s="219"/>
      <c r="C51" s="621" t="str">
        <f>'02 LISTA CONTROLLO E RAPPORTO'!C51</f>
        <v>Mancano i piani aggiornati delle installazioni per trm / telematica (pianta in scala 1:50 e schemi).</v>
      </c>
      <c r="D51" s="235"/>
      <c r="E51" s="8" t="s">
        <v>2072</v>
      </c>
      <c r="F51" s="8" t="s">
        <v>2072</v>
      </c>
      <c r="G51" s="8" t="s">
        <v>2072</v>
      </c>
      <c r="H51" s="8" t="s">
        <v>2072</v>
      </c>
    </row>
    <row r="52" spans="1:8" ht="15" customHeight="1" x14ac:dyDescent="0.25">
      <c r="A52" s="218" t="str">
        <f>'02 LISTA CONTROLLO E RAPPORTO'!A52</f>
        <v/>
      </c>
      <c r="B52" s="219"/>
      <c r="C52" s="622" t="str">
        <f>'02 LISTA CONTROLLO E RAPPORTO'!C52</f>
        <v>-        piano d’installazione della telematica aggiornato (collegamenti / installazioni),</v>
      </c>
      <c r="D52" s="235"/>
      <c r="E52" s="8" t="s">
        <v>2072</v>
      </c>
      <c r="F52" s="8" t="s">
        <v>2072</v>
      </c>
      <c r="G52" s="8" t="s">
        <v>2072</v>
      </c>
      <c r="H52" s="8" t="s">
        <v>2072</v>
      </c>
    </row>
    <row r="53" spans="1:8" ht="15" customHeight="1" x14ac:dyDescent="0.25">
      <c r="A53" s="218" t="str">
        <f>'02 LISTA CONTROLLO E RAPPORTO'!A53</f>
        <v/>
      </c>
      <c r="B53" s="219"/>
      <c r="C53" s="622" t="str">
        <f>'02 LISTA CONTROLLO E RAPPORTO'!C53</f>
        <v>-        schema di principio della telematica aggiornato (collegamenti / installazioni),</v>
      </c>
      <c r="D53" s="235"/>
      <c r="E53" s="8" t="s">
        <v>2072</v>
      </c>
      <c r="F53" s="8" t="s">
        <v>2072</v>
      </c>
      <c r="G53" s="8" t="s">
        <v>2072</v>
      </c>
      <c r="H53" s="8" t="s">
        <v>2072</v>
      </c>
    </row>
    <row r="54" spans="1:8" ht="15" customHeight="1" x14ac:dyDescent="0.25">
      <c r="A54" s="218" t="str">
        <f>'02 LISTA CONTROLLO E RAPPORTO'!A54</f>
        <v/>
      </c>
      <c r="B54" s="219"/>
      <c r="C54" s="622" t="str">
        <f>'02 LISTA CONTROLLO E RAPPORTO'!C54</f>
        <v>-        schema di principio dell’impianto di radiocomunicazione 2500 MHz,</v>
      </c>
      <c r="D54" s="235"/>
      <c r="E54" s="8" t="s">
        <v>2072</v>
      </c>
      <c r="F54" s="8" t="s">
        <v>2072</v>
      </c>
      <c r="G54" s="8" t="s">
        <v>2072</v>
      </c>
      <c r="H54" s="8" t="s">
        <v>2072</v>
      </c>
    </row>
    <row r="55" spans="1:8" ht="15" customHeight="1" x14ac:dyDescent="0.25">
      <c r="A55" s="218" t="str">
        <f>'02 LISTA CONTROLLO E RAPPORTO'!A55</f>
        <v/>
      </c>
      <c r="B55" s="219"/>
      <c r="C55" s="622" t="str">
        <f>'02 LISTA CONTROLLO E RAPPORTO'!C55</f>
        <v>-        schema di principio dell’impianto di radiocomunicazione 200 MHz (vecchio),</v>
      </c>
      <c r="D55" s="235"/>
      <c r="E55" s="8" t="s">
        <v>2072</v>
      </c>
      <c r="F55" s="8" t="s">
        <v>2072</v>
      </c>
      <c r="G55" s="8" t="s">
        <v>2072</v>
      </c>
      <c r="H55" s="8" t="s">
        <v>2072</v>
      </c>
    </row>
    <row r="56" spans="1:8" ht="15" customHeight="1" x14ac:dyDescent="0.25">
      <c r="A56" s="218" t="str">
        <f>'02 LISTA CONTROLLO E RAPPORTO'!A56</f>
        <v/>
      </c>
      <c r="B56" s="219"/>
      <c r="C56" s="622" t="str">
        <f>'02 LISTA CONTROLLO E RAPPORTO'!C56</f>
        <v>-        istruzioni per l’uso del modem,</v>
      </c>
      <c r="D56" s="235"/>
      <c r="E56" s="8" t="s">
        <v>2072</v>
      </c>
      <c r="F56" s="8" t="s">
        <v>2072</v>
      </c>
      <c r="G56" s="8" t="s">
        <v>2072</v>
      </c>
      <c r="H56" s="8" t="s">
        <v>2072</v>
      </c>
    </row>
    <row r="57" spans="1:8" ht="15" customHeight="1" x14ac:dyDescent="0.25">
      <c r="A57" s="218" t="str">
        <f>'02 LISTA CONTROLLO E RAPPORTO'!A57</f>
        <v/>
      </c>
      <c r="B57" s="219"/>
      <c r="C57" s="622" t="str">
        <f>'02 LISTA CONTROLLO E RAPPORTO'!C57</f>
        <v>-        istruzioni per l’uso del router,</v>
      </c>
      <c r="D57" s="235"/>
      <c r="E57" s="8" t="s">
        <v>2072</v>
      </c>
      <c r="F57" s="8" t="s">
        <v>2072</v>
      </c>
      <c r="G57" s="8" t="s">
        <v>2072</v>
      </c>
      <c r="H57" s="8" t="s">
        <v>2072</v>
      </c>
    </row>
    <row r="58" spans="1:8" ht="15" customHeight="1" x14ac:dyDescent="0.25">
      <c r="A58" s="218" t="str">
        <f>'02 LISTA CONTROLLO E RAPPORTO'!A58</f>
        <v/>
      </c>
      <c r="B58" s="219"/>
      <c r="C58" s="622" t="str">
        <f>'02 LISTA CONTROLLO E RAPPORTO'!C58</f>
        <v>-        istruzioni per l’uso dell’impianto di commutazione per utenti (PBX) e</v>
      </c>
      <c r="D58" s="235"/>
      <c r="E58" s="8" t="s">
        <v>2072</v>
      </c>
      <c r="F58" s="8" t="s">
        <v>2072</v>
      </c>
      <c r="G58" s="8" t="s">
        <v>2072</v>
      </c>
      <c r="H58" s="8" t="s">
        <v>2072</v>
      </c>
    </row>
    <row r="59" spans="1:8" ht="15" customHeight="1" x14ac:dyDescent="0.25">
      <c r="A59" s="218" t="str">
        <f>'02 LISTA CONTROLLO E RAPPORTO'!A59</f>
        <v/>
      </c>
      <c r="B59" s="219"/>
      <c r="C59" s="622" t="str">
        <f>'02 LISTA CONTROLLO E RAPPORTO'!C59</f>
        <v>-        istruzioni per l’uso dello switch di rete.</v>
      </c>
      <c r="D59" s="235"/>
      <c r="E59" s="8" t="s">
        <v>2072</v>
      </c>
      <c r="F59" s="8" t="s">
        <v>2072</v>
      </c>
      <c r="G59" s="8" t="s">
        <v>2072</v>
      </c>
      <c r="H59" s="8" t="s">
        <v>2072</v>
      </c>
    </row>
    <row r="60" spans="1:8" ht="44.1" customHeight="1" x14ac:dyDescent="0.25">
      <c r="A60" s="218" t="str">
        <f>'02 LISTA CONTROLLO E RAPPORTO'!A60</f>
        <v/>
      </c>
      <c r="B60" s="219"/>
      <c r="C60" s="621"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60" s="235"/>
      <c r="E60" s="8" t="s">
        <v>2072</v>
      </c>
      <c r="F60" s="8" t="s">
        <v>2072</v>
      </c>
      <c r="G60" s="8" t="s">
        <v>2072</v>
      </c>
      <c r="H60" s="8" t="s">
        <v>2072</v>
      </c>
    </row>
    <row r="61" spans="1:8" ht="46.5" customHeight="1" thickBot="1" x14ac:dyDescent="0.3">
      <c r="A61" s="65" t="str">
        <f>'02 LISTA CONTROLLO E RAPPORTO'!A61</f>
        <v/>
      </c>
      <c r="B61" s="188">
        <f>'02 LISTA CONTROLLO E RAPPORTO'!B61</f>
        <v>1102.07</v>
      </c>
      <c r="C61"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61" s="599"/>
      <c r="E61" s="8" t="s">
        <v>2072</v>
      </c>
      <c r="F61" s="8" t="s">
        <v>2072</v>
      </c>
      <c r="G61" s="8" t="s">
        <v>2072</v>
      </c>
      <c r="H61" s="8" t="s">
        <v>2072</v>
      </c>
    </row>
    <row r="62" spans="1:8" ht="16.5" customHeight="1" thickBot="1" x14ac:dyDescent="0.3">
      <c r="A62" s="154" t="str">
        <f>'02 LISTA CONTROLLO E RAPPORTO'!A62</f>
        <v/>
      </c>
      <c r="B62" s="614">
        <f>'02 LISTA CONTROLLO E RAPPORTO'!B62</f>
        <v>1200</v>
      </c>
      <c r="C62" s="615" t="str">
        <f>'02 LISTA CONTROLLO E RAPPORTO'!C62</f>
        <v>Manutenzione periodica</v>
      </c>
      <c r="D62" s="612"/>
      <c r="E62" s="8" t="s">
        <v>2072</v>
      </c>
      <c r="F62" s="8" t="s">
        <v>2072</v>
      </c>
      <c r="G62" s="8" t="s">
        <v>2072</v>
      </c>
      <c r="H62" s="8" t="s">
        <v>2072</v>
      </c>
    </row>
    <row r="63" spans="1:8" ht="15.75" thickBot="1" x14ac:dyDescent="0.3">
      <c r="A63" s="73" t="str">
        <f>'02 LISTA CONTROLLO E RAPPORTO'!A63</f>
        <v/>
      </c>
      <c r="B63" s="203">
        <f>'02 LISTA CONTROLLO E RAPPORTO'!B63</f>
        <v>1201</v>
      </c>
      <c r="C63" s="616" t="str">
        <f>'02 LISTA CONTROLLO E RAPPORTO'!C63</f>
        <v>Manutenzione periodica</v>
      </c>
      <c r="D63" s="603"/>
      <c r="E63" s="8" t="s">
        <v>2072</v>
      </c>
      <c r="F63" s="8" t="s">
        <v>2072</v>
      </c>
      <c r="G63" s="8" t="s">
        <v>2072</v>
      </c>
      <c r="H63" s="8" t="s">
        <v>2072</v>
      </c>
    </row>
    <row r="64" spans="1:8" ht="45" customHeight="1" x14ac:dyDescent="0.25">
      <c r="A64" s="67" t="str">
        <f>'02 LISTA CONTROLLO E RAPPORTO'!A64</f>
        <v/>
      </c>
      <c r="B64" s="189">
        <f>'02 LISTA CONTROLLO E RAPPORTO'!B64</f>
        <v>1201.01</v>
      </c>
      <c r="C64" s="68" t="str">
        <f>'02 LISTA CONTROLLO E RAPPORTO'!C64</f>
        <v>Descrizione del difetto: la manutenzione periodica della costruzione di protezione non viene eseguita.</v>
      </c>
      <c r="D64" s="72"/>
      <c r="E64" s="8" t="s">
        <v>2072</v>
      </c>
      <c r="F64" s="8" t="s">
        <v>2072</v>
      </c>
      <c r="G64" s="8" t="s">
        <v>2072</v>
      </c>
      <c r="H64" s="8" t="s">
        <v>2072</v>
      </c>
    </row>
    <row r="65" spans="1:8" ht="44.1" customHeight="1" x14ac:dyDescent="0.25">
      <c r="A65" s="218" t="str">
        <f>'02 LISTA CONTROLLO E RAPPORTO'!A65</f>
        <v/>
      </c>
      <c r="B65" s="219"/>
      <c r="C65" s="621" t="str">
        <f>'02 LISTA CONTROLLO E RAPPORTO'!C65</f>
        <v>Secondo le Istruzioni tecniche per la manutenzione delle costruzioni di protezione complete conformi alle ITO, ITRS o ITR (ITM 2000), la manutenzione periodica annuale degli impianti di protezione deve essere eseguita come segue:</v>
      </c>
      <c r="D65" s="235"/>
      <c r="E65" s="8" t="s">
        <v>2072</v>
      </c>
      <c r="F65" s="8" t="s">
        <v>2072</v>
      </c>
      <c r="G65" s="8" t="s">
        <v>2072</v>
      </c>
      <c r="H65" s="8" t="s">
        <v>2072</v>
      </c>
    </row>
    <row r="66" spans="1:8" ht="15" customHeight="1" x14ac:dyDescent="0.25">
      <c r="A66" s="218" t="str">
        <f>'02 LISTA CONTROLLO E RAPPORTO'!A66</f>
        <v/>
      </c>
      <c r="B66" s="219"/>
      <c r="C66" s="622" t="str">
        <f>'02 LISTA CONTROLLO E RAPPORTO'!C66</f>
        <v>-        8 giri d’ispezione,</v>
      </c>
      <c r="D66" s="235"/>
      <c r="E66" s="8" t="s">
        <v>2072</v>
      </c>
      <c r="F66" s="8" t="s">
        <v>2072</v>
      </c>
      <c r="G66" s="8" t="s">
        <v>2072</v>
      </c>
      <c r="H66" s="8" t="s">
        <v>2072</v>
      </c>
    </row>
    <row r="67" spans="1:8" ht="15" customHeight="1" x14ac:dyDescent="0.25">
      <c r="A67" s="218" t="str">
        <f>'02 LISTA CONTROLLO E RAPPORTO'!A67</f>
        <v/>
      </c>
      <c r="B67" s="219"/>
      <c r="C67" s="622" t="str">
        <f>'02 LISTA CONTROLLO E RAPPORTO'!C67</f>
        <v>-        3 interventi di PICCOLA manutenzione e</v>
      </c>
      <c r="D67" s="235"/>
      <c r="E67" s="8" t="s">
        <v>2072</v>
      </c>
      <c r="F67" s="8" t="s">
        <v>2072</v>
      </c>
      <c r="G67" s="8" t="s">
        <v>2072</v>
      </c>
      <c r="H67" s="8" t="s">
        <v>2072</v>
      </c>
    </row>
    <row r="68" spans="1:8" ht="15" customHeight="1" x14ac:dyDescent="0.25">
      <c r="A68" s="218" t="str">
        <f>'02 LISTA CONTROLLO E RAPPORTO'!A68</f>
        <v/>
      </c>
      <c r="B68" s="219"/>
      <c r="C68" s="622" t="str">
        <f>'02 LISTA CONTROLLO E RAPPORTO'!C68</f>
        <v>-        1 intervento di GRANDE manutenzione.</v>
      </c>
      <c r="D68" s="235"/>
      <c r="E68" s="8" t="s">
        <v>2072</v>
      </c>
      <c r="F68" s="8" t="s">
        <v>2072</v>
      </c>
      <c r="G68" s="8" t="s">
        <v>2072</v>
      </c>
      <c r="H68" s="8" t="s">
        <v>2072</v>
      </c>
    </row>
    <row r="69" spans="1:8" ht="44.1" customHeight="1" x14ac:dyDescent="0.25">
      <c r="A69" s="218" t="str">
        <f>'02 LISTA CONTROLLO E RAPPORTO'!A69</f>
        <v/>
      </c>
      <c r="B69" s="219"/>
      <c r="C69" s="621"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69" s="235"/>
      <c r="E69" s="8" t="s">
        <v>2072</v>
      </c>
      <c r="F69" s="8" t="s">
        <v>2072</v>
      </c>
      <c r="G69" s="8" t="s">
        <v>2072</v>
      </c>
      <c r="H69" s="8" t="s">
        <v>2072</v>
      </c>
    </row>
    <row r="70" spans="1:8" ht="44.1" customHeight="1" x14ac:dyDescent="0.25">
      <c r="A70" s="218" t="str">
        <f>'02 LISTA CONTROLLO E RAPPORTO'!A70</f>
        <v/>
      </c>
      <c r="B70" s="219"/>
      <c r="C70" s="621"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70" s="235"/>
      <c r="E70" s="8" t="s">
        <v>2072</v>
      </c>
      <c r="F70" s="8" t="s">
        <v>2072</v>
      </c>
      <c r="G70" s="8" t="s">
        <v>2072</v>
      </c>
      <c r="H70" s="8" t="s">
        <v>2072</v>
      </c>
    </row>
    <row r="71" spans="1:8" ht="44.1" customHeight="1" x14ac:dyDescent="0.25">
      <c r="A71" s="218" t="str">
        <f>'02 LISTA CONTROLLO E RAPPORTO'!A71</f>
        <v/>
      </c>
      <c r="B71" s="219"/>
      <c r="C71" s="621" t="str">
        <f>'02 LISTA CONTROLLO E RAPPORTO'!C71</f>
        <v>Secondo le ITM, la manutenzione periodica annuale dei rifugi speciali (rifugi in campo aperto, rifugi in autorimesse sotterranee, rifugi di ospedali, case per anziani, case di cura e istituti) deve essere eseguita come segue:</v>
      </c>
      <c r="D71" s="235"/>
      <c r="E71" s="8" t="s">
        <v>2072</v>
      </c>
      <c r="F71" s="8" t="s">
        <v>2072</v>
      </c>
      <c r="G71" s="8" t="s">
        <v>2072</v>
      </c>
      <c r="H71" s="8" t="s">
        <v>2072</v>
      </c>
    </row>
    <row r="72" spans="1:8" ht="15" customHeight="1" x14ac:dyDescent="0.25">
      <c r="A72" s="218" t="str">
        <f>'02 LISTA CONTROLLO E RAPPORTO'!A72</f>
        <v/>
      </c>
      <c r="B72" s="219"/>
      <c r="C72" s="621" t="str">
        <f>'02 LISTA CONTROLLO E RAPPORTO'!C72</f>
        <v>Rifugi ITRS con corrente d’emergenza e/o acqua, in esercizio:</v>
      </c>
      <c r="D72" s="235"/>
      <c r="E72" s="8" t="s">
        <v>2072</v>
      </c>
      <c r="F72" s="8" t="s">
        <v>2072</v>
      </c>
      <c r="G72" s="8" t="s">
        <v>2072</v>
      </c>
      <c r="H72" s="8" t="s">
        <v>2072</v>
      </c>
    </row>
    <row r="73" spans="1:8" ht="15" customHeight="1" x14ac:dyDescent="0.25">
      <c r="A73" s="218" t="str">
        <f>'02 LISTA CONTROLLO E RAPPORTO'!A73</f>
        <v/>
      </c>
      <c r="B73" s="219"/>
      <c r="C73" s="622" t="str">
        <f>'02 LISTA CONTROLLO E RAPPORTO'!C73</f>
        <v>-        giri d’ispezione secondo le necessità,</v>
      </c>
      <c r="D73" s="235"/>
      <c r="E73" s="8" t="s">
        <v>2072</v>
      </c>
      <c r="F73" s="8" t="s">
        <v>2072</v>
      </c>
      <c r="G73" s="8" t="s">
        <v>2072</v>
      </c>
      <c r="H73" s="8" t="s">
        <v>2072</v>
      </c>
    </row>
    <row r="74" spans="1:8" ht="15" customHeight="1" x14ac:dyDescent="0.25">
      <c r="A74" s="218" t="str">
        <f>'02 LISTA CONTROLLO E RAPPORTO'!A74</f>
        <v/>
      </c>
      <c r="B74" s="219"/>
      <c r="C74" s="622" t="str">
        <f>'02 LISTA CONTROLLO E RAPPORTO'!C74</f>
        <v>-        3 interventi di PICCOLA manutenzione e</v>
      </c>
      <c r="D74" s="235"/>
      <c r="E74" s="8" t="s">
        <v>2072</v>
      </c>
      <c r="F74" s="8" t="s">
        <v>2072</v>
      </c>
      <c r="G74" s="8" t="s">
        <v>2072</v>
      </c>
      <c r="H74" s="8" t="s">
        <v>2072</v>
      </c>
    </row>
    <row r="75" spans="1:8" ht="15" customHeight="1" x14ac:dyDescent="0.25">
      <c r="A75" s="218" t="str">
        <f>'02 LISTA CONTROLLO E RAPPORTO'!A75</f>
        <v/>
      </c>
      <c r="B75" s="219"/>
      <c r="C75" s="622" t="str">
        <f>'02 LISTA CONTROLLO E RAPPORTO'!C75</f>
        <v>-        1 intervento di GRANDE manutenzione.</v>
      </c>
      <c r="D75" s="235"/>
      <c r="E75" s="8" t="s">
        <v>2072</v>
      </c>
      <c r="F75" s="8" t="s">
        <v>2072</v>
      </c>
      <c r="G75" s="8" t="s">
        <v>2072</v>
      </c>
      <c r="H75" s="8" t="s">
        <v>2072</v>
      </c>
    </row>
    <row r="76" spans="1:8" ht="15" customHeight="1" x14ac:dyDescent="0.25">
      <c r="A76" s="218" t="str">
        <f>'02 LISTA CONTROLLO E RAPPORTO'!A76</f>
        <v/>
      </c>
      <c r="B76" s="219"/>
      <c r="C76" s="621" t="str">
        <f>'02 LISTA CONTROLLO E RAPPORTO'!C76</f>
        <v>Rifugi ITRS senza corrente d’emergenza e/o acqua, fuori servizio:</v>
      </c>
      <c r="D76" s="235"/>
      <c r="E76" s="8" t="s">
        <v>2072</v>
      </c>
      <c r="F76" s="8" t="s">
        <v>2072</v>
      </c>
      <c r="G76" s="8" t="s">
        <v>2072</v>
      </c>
      <c r="H76" s="8" t="s">
        <v>2072</v>
      </c>
    </row>
    <row r="77" spans="1:8" ht="15" customHeight="1" x14ac:dyDescent="0.25">
      <c r="A77" s="218" t="str">
        <f>'02 LISTA CONTROLLO E RAPPORTO'!A77</f>
        <v/>
      </c>
      <c r="B77" s="219"/>
      <c r="C77" s="622" t="str">
        <f>'02 LISTA CONTROLLO E RAPPORTO'!C77</f>
        <v>-        giri d’ispezione secondo le necessità,</v>
      </c>
      <c r="D77" s="235"/>
      <c r="E77" s="8" t="s">
        <v>2072</v>
      </c>
      <c r="F77" s="8" t="s">
        <v>2072</v>
      </c>
      <c r="G77" s="8" t="s">
        <v>2072</v>
      </c>
      <c r="H77" s="8" t="s">
        <v>2072</v>
      </c>
    </row>
    <row r="78" spans="1:8" ht="15" customHeight="1" x14ac:dyDescent="0.25">
      <c r="A78" s="218" t="str">
        <f>'02 LISTA CONTROLLO E RAPPORTO'!A78</f>
        <v/>
      </c>
      <c r="B78" s="219"/>
      <c r="C78" s="622" t="str">
        <f>'02 LISTA CONTROLLO E RAPPORTO'!C78</f>
        <v>-        intervento di PICCOLA manutenzione secondo le necessità e</v>
      </c>
      <c r="D78" s="235"/>
      <c r="E78" s="8" t="s">
        <v>2072</v>
      </c>
      <c r="F78" s="8" t="s">
        <v>2072</v>
      </c>
      <c r="G78" s="8" t="s">
        <v>2072</v>
      </c>
      <c r="H78" s="8" t="s">
        <v>2072</v>
      </c>
    </row>
    <row r="79" spans="1:8" ht="15" customHeight="1" thickBot="1" x14ac:dyDescent="0.3">
      <c r="A79" s="218" t="str">
        <f>'02 LISTA CONTROLLO E RAPPORTO'!A79</f>
        <v/>
      </c>
      <c r="B79" s="222"/>
      <c r="C79" s="623" t="str">
        <f>'02 LISTA CONTROLLO E RAPPORTO'!C79</f>
        <v>-        1 intervento di GRANDE manutenzione.</v>
      </c>
      <c r="D79" s="235"/>
      <c r="E79" s="8" t="s">
        <v>2072</v>
      </c>
      <c r="F79" s="8" t="s">
        <v>2072</v>
      </c>
      <c r="G79" s="8" t="s">
        <v>2072</v>
      </c>
      <c r="H79" s="8" t="s">
        <v>2072</v>
      </c>
    </row>
    <row r="80" spans="1:8" ht="15.75" thickBot="1" x14ac:dyDescent="0.3">
      <c r="A80" s="73" t="str">
        <f>'02 LISTA CONTROLLO E RAPPORTO'!A80</f>
        <v/>
      </c>
      <c r="B80" s="203">
        <f>'02 LISTA CONTROLLO E RAPPORTO'!B80</f>
        <v>1202</v>
      </c>
      <c r="C80" s="616" t="str">
        <f>'02 LISTA CONTROLLO E RAPPORTO'!C80</f>
        <v>Personale tecnico</v>
      </c>
      <c r="D80" s="603"/>
      <c r="E80" s="8" t="s">
        <v>2072</v>
      </c>
      <c r="F80" s="8" t="s">
        <v>2072</v>
      </c>
      <c r="G80" s="8" t="s">
        <v>2072</v>
      </c>
      <c r="H80" s="8" t="s">
        <v>2072</v>
      </c>
    </row>
    <row r="81" spans="1:8" ht="45" customHeight="1" x14ac:dyDescent="0.25">
      <c r="A81" s="67" t="str">
        <f>'02 LISTA CONTROLLO E RAPPORTO'!A81</f>
        <v/>
      </c>
      <c r="B81" s="189">
        <f>'02 LISTA CONTROLLO E RAPPORTO'!B81</f>
        <v>1202.01</v>
      </c>
      <c r="C81" s="68" t="str">
        <f>'02 LISTA CONTROLLO E RAPPORTO'!C81</f>
        <v>Descrizione del difetto: non è stato designato un responsabile della manutenzione della costruzione di protezione.</v>
      </c>
      <c r="D81" s="72"/>
      <c r="E81" s="8" t="s">
        <v>2072</v>
      </c>
      <c r="F81" s="8" t="s">
        <v>2072</v>
      </c>
      <c r="G81" s="8" t="s">
        <v>2072</v>
      </c>
      <c r="H81" s="8" t="s">
        <v>2072</v>
      </c>
    </row>
    <row r="82" spans="1:8" ht="30" x14ac:dyDescent="0.25">
      <c r="A82" s="218" t="str">
        <f>'02 LISTA CONTROLLO E RAPPORTO'!A82</f>
        <v/>
      </c>
      <c r="B82" s="219"/>
      <c r="C82" s="621" t="str">
        <f>'02 LISTA CONTROLLO E RAPPORTO'!C82</f>
        <v>Il proprietario designa un responsabile per l’esecuzione della manutenzione.</v>
      </c>
      <c r="D82" s="235"/>
      <c r="E82" s="8" t="s">
        <v>2072</v>
      </c>
      <c r="F82" s="8" t="s">
        <v>2072</v>
      </c>
      <c r="G82" s="8" t="s">
        <v>2072</v>
      </c>
      <c r="H82" s="8" t="s">
        <v>2072</v>
      </c>
    </row>
    <row r="83" spans="1:8" ht="29.45" customHeight="1" x14ac:dyDescent="0.25">
      <c r="A83" s="218" t="str">
        <f>'02 LISTA CONTROLLO E RAPPORTO'!A83</f>
        <v/>
      </c>
      <c r="B83" s="219"/>
      <c r="C83" s="621" t="str">
        <f>'02 LISTA CONTROLLO E RAPPORTO'!C83</f>
        <v>Il responsabile deve avere a sua disposizione un team che esegue i lavori di manutenzione secondo le ITM.</v>
      </c>
      <c r="D83" s="235"/>
      <c r="E83" s="8" t="s">
        <v>2072</v>
      </c>
      <c r="F83" s="8" t="s">
        <v>2072</v>
      </c>
      <c r="G83" s="8" t="s">
        <v>2072</v>
      </c>
      <c r="H83" s="8" t="s">
        <v>2072</v>
      </c>
    </row>
    <row r="84" spans="1:8" ht="15" customHeight="1" x14ac:dyDescent="0.25">
      <c r="A84" s="218" t="str">
        <f>'02 LISTA CONTROLLO E RAPPORTO'!A84</f>
        <v/>
      </c>
      <c r="B84" s="219"/>
      <c r="C84" s="621" t="str">
        <f>'02 LISTA CONTROLLO E RAPPORTO'!C84</f>
        <v>Questo team può essere composto ad esempio da:</v>
      </c>
      <c r="D84" s="235"/>
      <c r="E84" s="8" t="s">
        <v>2072</v>
      </c>
      <c r="F84" s="8" t="s">
        <v>2072</v>
      </c>
      <c r="G84" s="8" t="s">
        <v>2072</v>
      </c>
      <c r="H84" s="8" t="s">
        <v>2072</v>
      </c>
    </row>
    <row r="85" spans="1:8" ht="15" customHeight="1" x14ac:dyDescent="0.25">
      <c r="A85" s="218" t="str">
        <f>'02 LISTA CONTROLLO E RAPPORTO'!A85</f>
        <v/>
      </c>
      <c r="B85" s="219"/>
      <c r="C85" s="622" t="str">
        <f>'02 LISTA CONTROLLO E RAPPORTO'!C85</f>
        <v>-        sorveglianti d’impianto della protezione civile,</v>
      </c>
      <c r="D85" s="235"/>
      <c r="E85" s="8" t="s">
        <v>2072</v>
      </c>
      <c r="F85" s="8" t="s">
        <v>2072</v>
      </c>
      <c r="G85" s="8" t="s">
        <v>2072</v>
      </c>
      <c r="H85" s="8" t="s">
        <v>2072</v>
      </c>
    </row>
    <row r="86" spans="1:8" ht="15" customHeight="1" x14ac:dyDescent="0.25">
      <c r="A86" s="218" t="str">
        <f>'02 LISTA CONTROLLO E RAPPORTO'!A86</f>
        <v/>
      </c>
      <c r="B86" s="219"/>
      <c r="C86" s="622" t="str">
        <f>'02 LISTA CONTROLLO E RAPPORTO'!C86</f>
        <v>-        impiegati comunali,</v>
      </c>
      <c r="D86" s="235"/>
      <c r="E86" s="8" t="s">
        <v>2072</v>
      </c>
      <c r="F86" s="8" t="s">
        <v>2072</v>
      </c>
      <c r="G86" s="8" t="s">
        <v>2072</v>
      </c>
      <c r="H86" s="8" t="s">
        <v>2072</v>
      </c>
    </row>
    <row r="87" spans="1:8" ht="15" customHeight="1" x14ac:dyDescent="0.25">
      <c r="A87" s="218" t="str">
        <f>'02 LISTA CONTROLLO E RAPPORTO'!A87</f>
        <v/>
      </c>
      <c r="B87" s="219"/>
      <c r="C87" s="622" t="str">
        <f>'02 LISTA CONTROLLO E RAPPORTO'!C87</f>
        <v>-        servizio tecnico degli ospedali,</v>
      </c>
      <c r="D87" s="235"/>
      <c r="E87" s="8" t="s">
        <v>2072</v>
      </c>
      <c r="F87" s="8" t="s">
        <v>2072</v>
      </c>
      <c r="G87" s="8" t="s">
        <v>2072</v>
      </c>
      <c r="H87" s="8" t="s">
        <v>2072</v>
      </c>
    </row>
    <row r="88" spans="1:8" ht="15" customHeight="1" x14ac:dyDescent="0.25">
      <c r="A88" s="218" t="str">
        <f>'02 LISTA CONTROLLO E RAPPORTO'!A88</f>
        <v/>
      </c>
      <c r="B88" s="219"/>
      <c r="C88" s="622" t="str">
        <f>'02 LISTA CONTROLLO E RAPPORTO'!C88</f>
        <v>-        specialisti,</v>
      </c>
      <c r="D88" s="235"/>
      <c r="E88" s="8" t="s">
        <v>2072</v>
      </c>
      <c r="F88" s="8" t="s">
        <v>2072</v>
      </c>
      <c r="G88" s="8" t="s">
        <v>2072</v>
      </c>
      <c r="H88" s="8" t="s">
        <v>2072</v>
      </c>
    </row>
    <row r="89" spans="1:8" ht="15" customHeight="1" x14ac:dyDescent="0.25">
      <c r="A89" s="218" t="str">
        <f>'02 LISTA CONTROLLO E RAPPORTO'!A89</f>
        <v/>
      </c>
      <c r="B89" s="219"/>
      <c r="C89" s="622" t="str">
        <f>'02 LISTA CONTROLLO E RAPPORTO'!C89</f>
        <v>-        ditte specializzate e</v>
      </c>
      <c r="D89" s="235"/>
      <c r="E89" s="8" t="s">
        <v>2072</v>
      </c>
      <c r="F89" s="8" t="s">
        <v>2072</v>
      </c>
      <c r="G89" s="8" t="s">
        <v>2072</v>
      </c>
      <c r="H89" s="8" t="s">
        <v>2072</v>
      </c>
    </row>
    <row r="90" spans="1:8" ht="15" customHeight="1" x14ac:dyDescent="0.25">
      <c r="A90" s="218" t="str">
        <f>'02 LISTA CONTROLLO E RAPPORTO'!A90</f>
        <v/>
      </c>
      <c r="B90" s="219"/>
      <c r="C90" s="622" t="str">
        <f>'02 LISTA CONTROLLO E RAPPORTO'!C90</f>
        <v>-        custodi.</v>
      </c>
      <c r="D90" s="235"/>
      <c r="E90" s="8" t="s">
        <v>2072</v>
      </c>
      <c r="F90" s="8" t="s">
        <v>2072</v>
      </c>
      <c r="G90" s="8" t="s">
        <v>2072</v>
      </c>
      <c r="H90" s="8" t="s">
        <v>2072</v>
      </c>
    </row>
    <row r="91" spans="1:8" ht="45" customHeight="1" x14ac:dyDescent="0.25">
      <c r="A91" s="218" t="str">
        <f>'02 LISTA CONTROLLO E RAPPORTO'!A91</f>
        <v/>
      </c>
      <c r="B91" s="219"/>
      <c r="C91" s="621" t="str">
        <f>'02 LISTA CONTROLLO E RAPPORTO'!C91</f>
        <v>Per ragioni di sicurezza, durante la «PICCOLA» e «GRANDE» manutenzione devono sempre essere presenti almeno due persone (vedi anche lista di controllo 67023.i della SUVA: «Persone tenute a lavorare da sole»).</v>
      </c>
      <c r="D91" s="235"/>
      <c r="E91" s="8" t="s">
        <v>2072</v>
      </c>
      <c r="F91" s="8" t="s">
        <v>2072</v>
      </c>
      <c r="G91" s="8" t="s">
        <v>2072</v>
      </c>
      <c r="H91" s="8" t="s">
        <v>2072</v>
      </c>
    </row>
    <row r="92" spans="1:8" ht="45" customHeight="1" x14ac:dyDescent="0.25">
      <c r="A92" s="67" t="str">
        <f>'02 LISTA CONTROLLO E RAPPORTO'!A92</f>
        <v/>
      </c>
      <c r="B92" s="61">
        <f>'02 LISTA CONTROLLO E RAPPORTO'!B92</f>
        <v>1202.02</v>
      </c>
      <c r="C92" s="12" t="str">
        <f>'02 LISTA CONTROLLO E RAPPORTO'!C92</f>
        <v>Descrizione del difetto: la persona responsabile non conosce la procedura di manutenzione.</v>
      </c>
      <c r="D92" s="72"/>
      <c r="E92" s="8" t="s">
        <v>2072</v>
      </c>
      <c r="F92" s="8" t="s">
        <v>2072</v>
      </c>
      <c r="G92" s="8" t="s">
        <v>2072</v>
      </c>
      <c r="H92" s="8" t="s">
        <v>2072</v>
      </c>
    </row>
    <row r="93" spans="1:8" ht="29.45" customHeight="1" x14ac:dyDescent="0.25">
      <c r="A93" s="218" t="str">
        <f>'02 LISTA CONTROLLO E RAPPORTO'!A93</f>
        <v/>
      </c>
      <c r="B93" s="219"/>
      <c r="C93" s="234" t="str">
        <f>'02 LISTA CONTROLLO E RAPPORTO'!C93</f>
        <v>La manutenzione della costruzione di protezione si basa sulle liste di manutenzione (LM) e sulle ITM 2000.</v>
      </c>
      <c r="D93" s="235"/>
      <c r="E93" s="8" t="s">
        <v>2072</v>
      </c>
      <c r="F93" s="8" t="s">
        <v>2072</v>
      </c>
      <c r="G93" s="8" t="s">
        <v>2072</v>
      </c>
      <c r="H93" s="8" t="s">
        <v>2072</v>
      </c>
    </row>
    <row r="94" spans="1:8" ht="45" customHeight="1" x14ac:dyDescent="0.25">
      <c r="A94" s="67" t="str">
        <f>'02 LISTA CONTROLLO E RAPPORTO'!A94</f>
        <v/>
      </c>
      <c r="B94" s="61">
        <f>'02 LISTA CONTROLLO E RAPPORTO'!B94</f>
        <v>1202.03</v>
      </c>
      <c r="C94" s="12" t="str">
        <f>'02 LISTA CONTROLLO E RAPPORTO'!C94</f>
        <v>Descrizione del difetto: non è possibile garantire la manutenzione o la prontezza d’esercizio tecnica della costruzione di protezione con il personale tecnico disponibile.</v>
      </c>
      <c r="D94" s="72"/>
      <c r="E94" s="8" t="s">
        <v>2072</v>
      </c>
      <c r="F94" s="8" t="s">
        <v>2072</v>
      </c>
      <c r="G94" s="8" t="s">
        <v>2072</v>
      </c>
      <c r="H94" s="8" t="s">
        <v>2072</v>
      </c>
    </row>
    <row r="95" spans="1:8" ht="44.1" customHeight="1" x14ac:dyDescent="0.25">
      <c r="A95" s="218" t="str">
        <f>'02 LISTA CONTROLLO E RAPPORTO'!A95</f>
        <v/>
      </c>
      <c r="B95" s="219"/>
      <c r="C95" s="621"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95" s="235"/>
      <c r="E95" s="8" t="s">
        <v>2072</v>
      </c>
      <c r="F95" s="8" t="s">
        <v>2072</v>
      </c>
      <c r="G95" s="8" t="s">
        <v>2072</v>
      </c>
      <c r="H95" s="8" t="s">
        <v>2072</v>
      </c>
    </row>
    <row r="96" spans="1:8" ht="30" x14ac:dyDescent="0.25">
      <c r="A96" s="218" t="str">
        <f>'02 LISTA CONTROLLO E RAPPORTO'!A96</f>
        <v/>
      </c>
      <c r="B96" s="219"/>
      <c r="C96" s="622" t="str">
        <f>'02 LISTA CONTROLLO E RAPPORTO'!C96</f>
        <v>-        1 responsabile della manutenzione della costruzione di protezione e</v>
      </c>
      <c r="D96" s="235"/>
      <c r="E96" s="8" t="s">
        <v>2072</v>
      </c>
      <c r="F96" s="8" t="s">
        <v>2072</v>
      </c>
      <c r="G96" s="8" t="s">
        <v>2072</v>
      </c>
      <c r="H96" s="8" t="s">
        <v>2072</v>
      </c>
    </row>
    <row r="97" spans="1:8" ht="45" x14ac:dyDescent="0.25">
      <c r="A97" s="218" t="str">
        <f>'02 LISTA CONTROLLO E RAPPORTO'!A97</f>
        <v/>
      </c>
      <c r="B97" s="219"/>
      <c r="C97" s="622" t="str">
        <f>'02 LISTA CONTROLLO E RAPPORTO'!C97</f>
        <v>-        1-3 specialisti dei settori impianti elettrici / ventilazione / impianti sanitari / meccanica.</v>
      </c>
      <c r="D97" s="235"/>
      <c r="E97" s="8" t="s">
        <v>2072</v>
      </c>
      <c r="F97" s="8" t="s">
        <v>2072</v>
      </c>
      <c r="G97" s="8" t="s">
        <v>2072</v>
      </c>
      <c r="H97" s="8" t="s">
        <v>2072</v>
      </c>
    </row>
    <row r="98" spans="1:8" ht="15" customHeight="1" thickBot="1" x14ac:dyDescent="0.3">
      <c r="A98" s="218" t="str">
        <f>'02 LISTA CONTROLLO E RAPPORTO'!A98</f>
        <v/>
      </c>
      <c r="B98" s="222"/>
      <c r="C98" s="624" t="str">
        <f>'02 LISTA CONTROLLO E RAPPORTO'!C98</f>
        <v>Si deve reclutare, formare e impiegare regolarmente personale tecnico.</v>
      </c>
      <c r="D98" s="235"/>
      <c r="E98" s="8" t="s">
        <v>2072</v>
      </c>
      <c r="F98" s="8" t="s">
        <v>2072</v>
      </c>
      <c r="G98" s="8" t="s">
        <v>2072</v>
      </c>
      <c r="H98" s="8" t="s">
        <v>2072</v>
      </c>
    </row>
    <row r="99" spans="1:8" ht="30.75" thickBot="1" x14ac:dyDescent="0.3">
      <c r="A99" s="73" t="str">
        <f>'02 LISTA CONTROLLO E RAPPORTO'!A99</f>
        <v/>
      </c>
      <c r="B99" s="625">
        <f>'02 LISTA CONTROLLO E RAPPORTO'!B99</f>
        <v>1203</v>
      </c>
      <c r="C99" s="626" t="str">
        <f>'02 LISTA CONTROLLO E RAPPORTO'!C99</f>
        <v>Attrezzatura e materiale per la manutenzione</v>
      </c>
      <c r="D99" s="611"/>
      <c r="E99" s="8" t="s">
        <v>2072</v>
      </c>
      <c r="F99" s="8" t="s">
        <v>2072</v>
      </c>
      <c r="G99" s="8" t="s">
        <v>2072</v>
      </c>
      <c r="H99" s="8" t="s">
        <v>2072</v>
      </c>
    </row>
    <row r="100" spans="1:8" ht="46.5" customHeight="1" x14ac:dyDescent="0.25">
      <c r="A100" s="65" t="str">
        <f>'02 LISTA CONTROLLO E RAPPORTO'!A100</f>
        <v/>
      </c>
      <c r="B100" s="187">
        <f>'02 LISTA CONTROLLO E RAPPORTO'!B100</f>
        <v>1203.01</v>
      </c>
      <c r="C100" s="58" t="str">
        <f>'02 LISTA CONTROLLO E RAPPORTO'!C100</f>
        <v>Descrizione del difetto: il personale tecnico non dispone dell’attrezzatura necessaria per il controllo periodico.</v>
      </c>
      <c r="D100" s="604"/>
      <c r="E100" s="8" t="s">
        <v>2072</v>
      </c>
      <c r="F100" s="8" t="s">
        <v>2072</v>
      </c>
      <c r="G100" s="8" t="s">
        <v>2072</v>
      </c>
      <c r="H100" s="8" t="s">
        <v>2072</v>
      </c>
    </row>
    <row r="101" spans="1:8" ht="29.45" customHeight="1" x14ac:dyDescent="0.25">
      <c r="A101" s="218" t="str">
        <f>'02 LISTA CONTROLLO E RAPPORTO'!A101</f>
        <v/>
      </c>
      <c r="B101" s="219"/>
      <c r="C101" s="621" t="str">
        <f>'02 LISTA CONTROLLO E RAPPORTO'!C101</f>
        <v xml:space="preserve">Per poter eseguire la manutenzione periodica, il personale tecnico deve disporre dell’attrezzatura e del materiale necessari, che comprendono: </v>
      </c>
      <c r="D101" s="235"/>
      <c r="E101" s="8" t="s">
        <v>2072</v>
      </c>
      <c r="F101" s="8" t="s">
        <v>2072</v>
      </c>
      <c r="G101" s="8" t="s">
        <v>2072</v>
      </c>
      <c r="H101" s="8" t="s">
        <v>2072</v>
      </c>
    </row>
    <row r="102" spans="1:8" ht="15" customHeight="1" x14ac:dyDescent="0.25">
      <c r="A102" s="218" t="str">
        <f>'02 LISTA CONTROLLO E RAPPORTO'!A102</f>
        <v/>
      </c>
      <c r="B102" s="219"/>
      <c r="C102" s="622" t="str">
        <f>'02 LISTA CONTROLLO E RAPPORTO'!C102</f>
        <v>-        banco di lavoro e carrello con attrezzi (forniti dall’UFPP) negli impianti di protezione,</v>
      </c>
      <c r="D102" s="235"/>
      <c r="E102" s="8" t="s">
        <v>2072</v>
      </c>
      <c r="F102" s="8" t="s">
        <v>2072</v>
      </c>
      <c r="G102" s="8" t="s">
        <v>2072</v>
      </c>
      <c r="H102" s="8" t="s">
        <v>2072</v>
      </c>
    </row>
    <row r="103" spans="1:8" ht="15" customHeight="1" x14ac:dyDescent="0.25">
      <c r="A103" s="218" t="str">
        <f>'02 LISTA CONTROLLO E RAPPORTO'!A103</f>
        <v/>
      </c>
      <c r="B103" s="219"/>
      <c r="C103" s="622" t="str">
        <f>'02 LISTA CONTROLLO E RAPPORTO'!C103</f>
        <v>-        semplice set di attrezzi (acquistato dai proprietari) nei rifugi,</v>
      </c>
      <c r="D103" s="235"/>
      <c r="E103" s="8" t="s">
        <v>2072</v>
      </c>
      <c r="F103" s="8" t="s">
        <v>2072</v>
      </c>
      <c r="G103" s="8" t="s">
        <v>2072</v>
      </c>
      <c r="H103" s="8" t="s">
        <v>2072</v>
      </c>
    </row>
    <row r="104" spans="1:8" ht="15" customHeight="1" x14ac:dyDescent="0.25">
      <c r="A104" s="218" t="str">
        <f>'02 LISTA CONTROLLO E RAPPORTO'!A104</f>
        <v/>
      </c>
      <c r="B104" s="219"/>
      <c r="C104" s="622" t="str">
        <f>'02 LISTA CONTROLLO E RAPPORTO'!C104</f>
        <v>-        prodotti di manutenzione e lubrificanti e</v>
      </c>
      <c r="D104" s="235"/>
      <c r="E104" s="8" t="s">
        <v>2072</v>
      </c>
      <c r="F104" s="8" t="s">
        <v>2072</v>
      </c>
      <c r="G104" s="8" t="s">
        <v>2072</v>
      </c>
      <c r="H104" s="8" t="s">
        <v>2072</v>
      </c>
    </row>
    <row r="105" spans="1:8" ht="15" customHeight="1" x14ac:dyDescent="0.25">
      <c r="A105" s="218" t="str">
        <f>'02 LISTA CONTROLLO E RAPPORTO'!A105</f>
        <v/>
      </c>
      <c r="B105" s="219"/>
      <c r="C105" s="622" t="str">
        <f>'02 LISTA CONTROLLO E RAPPORTO'!C105</f>
        <v>-        apparecchi e prodotti di pulizia.</v>
      </c>
      <c r="D105" s="235"/>
      <c r="E105" s="8" t="s">
        <v>2072</v>
      </c>
      <c r="F105" s="8" t="s">
        <v>2072</v>
      </c>
      <c r="G105" s="8" t="s">
        <v>2072</v>
      </c>
      <c r="H105" s="8" t="s">
        <v>2072</v>
      </c>
    </row>
    <row r="106" spans="1:8" ht="29.45" customHeight="1" thickBot="1" x14ac:dyDescent="0.3">
      <c r="A106" s="218" t="str">
        <f>'02 LISTA CONTROLLO E RAPPORTO'!A106</f>
        <v/>
      </c>
      <c r="B106" s="222"/>
      <c r="C106" s="624" t="str">
        <f>'02 LISTA CONTROLLO E RAPPORTO'!C106</f>
        <v>Gli apparecchi, gli attrezzi e il materiale mancanti devono essere procurati o messi a disposizione del personale tecnico</v>
      </c>
      <c r="D106" s="600"/>
      <c r="E106" s="8" t="s">
        <v>2072</v>
      </c>
      <c r="F106" s="8" t="s">
        <v>2072</v>
      </c>
      <c r="G106" s="8" t="s">
        <v>2072</v>
      </c>
      <c r="H106" s="8" t="s">
        <v>2072</v>
      </c>
    </row>
    <row r="107" spans="1:8" ht="16.5" customHeight="1" thickBot="1" x14ac:dyDescent="0.3">
      <c r="A107" s="154" t="str">
        <f>'02 LISTA CONTROLLO E RAPPORTO'!A107</f>
        <v/>
      </c>
      <c r="B107" s="614">
        <f>'02 LISTA CONTROLLO E RAPPORTO'!B107</f>
        <v>1300</v>
      </c>
      <c r="C107" s="615" t="str">
        <f>'02 LISTA CONTROLLO E RAPPORTO'!C107</f>
        <v>Documentazione</v>
      </c>
      <c r="D107" s="612"/>
      <c r="E107" s="8" t="s">
        <v>2072</v>
      </c>
      <c r="F107" s="8" t="s">
        <v>2072</v>
      </c>
      <c r="G107" s="8" t="s">
        <v>2072</v>
      </c>
      <c r="H107" s="8" t="s">
        <v>2072</v>
      </c>
    </row>
    <row r="108" spans="1:8" ht="15.75" thickBot="1" x14ac:dyDescent="0.3">
      <c r="A108" s="73" t="str">
        <f>'02 LISTA CONTROLLO E RAPPORTO'!A108</f>
        <v/>
      </c>
      <c r="B108" s="203">
        <f>'02 LISTA CONTROLLO E RAPPORTO'!B108</f>
        <v>1301</v>
      </c>
      <c r="C108" s="616" t="str">
        <f>'02 LISTA CONTROLLO E RAPPORTO'!C108</f>
        <v>Documenti amministrativi</v>
      </c>
      <c r="D108" s="603"/>
      <c r="E108" s="8" t="s">
        <v>2072</v>
      </c>
      <c r="F108" s="8" t="s">
        <v>2072</v>
      </c>
      <c r="G108" s="8" t="s">
        <v>2072</v>
      </c>
      <c r="H108" s="8" t="s">
        <v>2072</v>
      </c>
    </row>
    <row r="109" spans="1:8" ht="46.5" customHeight="1" x14ac:dyDescent="0.25">
      <c r="A109" s="65" t="str">
        <f>'02 LISTA CONTROLLO E RAPPORTO'!A109</f>
        <v/>
      </c>
      <c r="B109" s="186">
        <f>'02 LISTA CONTROLLO E RAPPORTO'!B109</f>
        <v>1301.01</v>
      </c>
      <c r="C109" s="66" t="str">
        <f>'02 LISTA CONTROLLO E RAPPORTO'!C109</f>
        <v>Descrizione del difetto: manca un mansionario per le persone responsabili della manutenzione.</v>
      </c>
      <c r="D109" s="71"/>
      <c r="E109" s="8" t="s">
        <v>2072</v>
      </c>
      <c r="F109" s="8" t="s">
        <v>2072</v>
      </c>
      <c r="G109" s="8" t="s">
        <v>2072</v>
      </c>
      <c r="H109" s="8" t="s">
        <v>2072</v>
      </c>
    </row>
    <row r="110" spans="1:8" ht="135.75" thickBot="1" x14ac:dyDescent="0.3">
      <c r="A110" s="218" t="str">
        <f>'02 LISTA CONTROLLO E RAPPORTO'!A110</f>
        <v/>
      </c>
      <c r="B110" s="222"/>
      <c r="C110" s="617"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10" s="235"/>
      <c r="E110" s="8" t="s">
        <v>2072</v>
      </c>
      <c r="F110" s="8" t="s">
        <v>2072</v>
      </c>
      <c r="G110" s="8" t="s">
        <v>2072</v>
      </c>
      <c r="H110" s="8" t="s">
        <v>2072</v>
      </c>
    </row>
    <row r="111" spans="1:8" ht="15.75" thickBot="1" x14ac:dyDescent="0.3">
      <c r="A111" s="73" t="str">
        <f>'02 LISTA CONTROLLO E RAPPORTO'!A111</f>
        <v/>
      </c>
      <c r="B111" s="203">
        <f>'02 LISTA CONTROLLO E RAPPORTO'!B111</f>
        <v>1302</v>
      </c>
      <c r="C111" s="616" t="str">
        <f>'02 LISTA CONTROLLO E RAPPORTO'!C111</f>
        <v>Documenti tecnici</v>
      </c>
      <c r="D111" s="603"/>
      <c r="E111" s="8" t="s">
        <v>2072</v>
      </c>
      <c r="F111" s="8" t="s">
        <v>2072</v>
      </c>
      <c r="G111" s="8" t="s">
        <v>2072</v>
      </c>
      <c r="H111" s="8" t="s">
        <v>2072</v>
      </c>
    </row>
    <row r="112" spans="1:8" ht="45" customHeight="1" x14ac:dyDescent="0.25">
      <c r="A112" s="67" t="str">
        <f>'02 LISTA CONTROLLO E RAPPORTO'!A112</f>
        <v/>
      </c>
      <c r="B112" s="189">
        <f>'02 LISTA CONTROLLO E RAPPORTO'!B112</f>
        <v>1302.01</v>
      </c>
      <c r="C112" s="68" t="str">
        <f>'02 LISTA CONTROLLO E RAPPORTO'!C112</f>
        <v>Descrizione del difetto: manca una lista di manutenzione (LM) specifica per la costruzione di protezione.</v>
      </c>
      <c r="D112" s="72"/>
      <c r="E112" s="8" t="s">
        <v>2072</v>
      </c>
      <c r="F112" s="8" t="s">
        <v>2072</v>
      </c>
      <c r="G112" s="8" t="s">
        <v>2072</v>
      </c>
      <c r="H112" s="8" t="s">
        <v>2072</v>
      </c>
    </row>
    <row r="113" spans="1:8" ht="105.75" thickBot="1" x14ac:dyDescent="0.3">
      <c r="A113" s="218" t="str">
        <f>'02 LISTA CONTROLLO E RAPPORTO'!A113</f>
        <v/>
      </c>
      <c r="B113" s="219"/>
      <c r="C113" s="234"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13" s="236"/>
      <c r="E113" s="8" t="s">
        <v>2072</v>
      </c>
      <c r="F113" s="8" t="s">
        <v>2072</v>
      </c>
      <c r="G113" s="8" t="s">
        <v>2072</v>
      </c>
      <c r="H113" s="8" t="s">
        <v>2072</v>
      </c>
    </row>
    <row r="114" spans="1:8" ht="45" hidden="1" customHeight="1" x14ac:dyDescent="0.25">
      <c r="A114" s="67" t="str">
        <f>'02 LISTA CONTROLLO E RAPPORTO'!A114</f>
        <v/>
      </c>
      <c r="B114" s="61">
        <f>'02 LISTA CONTROLLO E RAPPORTO'!B114</f>
        <v>1302.02</v>
      </c>
      <c r="C114" s="12" t="str">
        <f>'02 LISTA CONTROLLO E RAPPORTO'!C114</f>
        <v>Descrizione del difetto: manca una lista di controllo per il ripristino della prontezza operativa normale (PON).</v>
      </c>
      <c r="D114" s="72"/>
      <c r="E114" s="8" t="s">
        <v>2072</v>
      </c>
      <c r="F114" s="8" t="s">
        <v>2072</v>
      </c>
      <c r="G114" s="1"/>
      <c r="H114" s="1"/>
    </row>
    <row r="115" spans="1:8" ht="29.45" hidden="1" customHeight="1" x14ac:dyDescent="0.25">
      <c r="A115" s="218" t="str">
        <f>'02 LISTA CONTROLLO E RAPPORTO'!A115</f>
        <v/>
      </c>
      <c r="B115" s="219"/>
      <c r="C115" s="234" t="str">
        <f>'02 LISTA CONTROLLO E RAPPORTO'!C115</f>
        <v>La lista di controllo per la rimessa in prontezza operativa normale («Rimessa in PON») manca e dev’essere allestita.</v>
      </c>
      <c r="D115" s="236"/>
      <c r="E115" s="8" t="s">
        <v>2072</v>
      </c>
      <c r="F115" s="8" t="s">
        <v>2072</v>
      </c>
      <c r="G115" s="1"/>
      <c r="H115" s="1"/>
    </row>
    <row r="116" spans="1:8" ht="29.45" hidden="1" customHeight="1" x14ac:dyDescent="0.25">
      <c r="A116" s="218" t="str">
        <f>'02 LISTA CONTROLLO E RAPPORTO'!A116</f>
        <v/>
      </c>
      <c r="B116" s="219"/>
      <c r="C116" s="234" t="str">
        <f>'02 LISTA CONTROLLO E RAPPORTO'!C116</f>
        <v>La rimessa in PON è descritta nella lista di controllo «Messa in POR» secondo le direttive POR, parte 2. È fondamentalmente il procedimento inverso della messa in POR.</v>
      </c>
      <c r="D116" s="236"/>
      <c r="E116" s="8" t="s">
        <v>2072</v>
      </c>
      <c r="F116" s="8" t="s">
        <v>2072</v>
      </c>
      <c r="G116" s="1"/>
      <c r="H116" s="1"/>
    </row>
    <row r="117" spans="1:8" ht="46.5" hidden="1" customHeight="1" x14ac:dyDescent="0.25">
      <c r="A117" s="627" t="str">
        <f>'02 LISTA CONTROLLO E RAPPORTO'!A117</f>
        <v/>
      </c>
      <c r="B117" s="187">
        <f>'02 LISTA CONTROLLO E RAPPORTO'!B117</f>
        <v>1302.03</v>
      </c>
      <c r="C117" s="58" t="str">
        <f>'02 LISTA CONTROLLO E RAPPORTO'!C117</f>
        <v>Descrizione del difetto: manca un registro dell’opera specifico per la costruzione di protezione (quaderno di controllo).</v>
      </c>
      <c r="D117" s="71"/>
      <c r="E117" s="8" t="s">
        <v>2072</v>
      </c>
      <c r="F117" s="8" t="s">
        <v>2072</v>
      </c>
      <c r="G117" s="1"/>
      <c r="H117" s="1"/>
    </row>
    <row r="118" spans="1:8" ht="44.1" hidden="1" customHeight="1" x14ac:dyDescent="0.25">
      <c r="A118" s="218" t="str">
        <f>'02 LISTA CONTROLLO E RAPPORTO'!A118</f>
        <v/>
      </c>
      <c r="B118" s="219"/>
      <c r="C118" s="234"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18" s="236"/>
      <c r="E118" s="8" t="s">
        <v>2072</v>
      </c>
      <c r="F118" s="8" t="s">
        <v>2072</v>
      </c>
      <c r="G118" s="1"/>
      <c r="H118" s="1"/>
    </row>
    <row r="119" spans="1:8" ht="60.75" hidden="1" thickBot="1" x14ac:dyDescent="0.3">
      <c r="A119" s="218" t="str">
        <f>'02 LISTA CONTROLLO E RAPPORTO'!A119</f>
        <v/>
      </c>
      <c r="B119" s="219"/>
      <c r="C119" s="234" t="str">
        <f>'02 LISTA CONTROLLO E RAPPORTO'!C119</f>
        <v>Vedi esempio: pagine 2-15 delle ITM 2000 per impianti di protezione completi o pagina 1.105 delle ITM 1980 per impianti di protezione rimodernabili.</v>
      </c>
      <c r="D119" s="236"/>
      <c r="E119" s="8" t="s">
        <v>2072</v>
      </c>
      <c r="F119" s="8" t="s">
        <v>2072</v>
      </c>
      <c r="G119" s="1"/>
      <c r="H119" s="1"/>
    </row>
    <row r="120" spans="1:8" ht="46.5" hidden="1" customHeight="1" x14ac:dyDescent="0.25">
      <c r="A120" s="627" t="str">
        <f>'02 LISTA CONTROLLO E RAPPORTO'!A120</f>
        <v/>
      </c>
      <c r="B120" s="187">
        <f>'02 LISTA CONTROLLO E RAPPORTO'!B120</f>
        <v>1302.04</v>
      </c>
      <c r="C120" s="58" t="str">
        <f>'02 LISTA CONTROLLO E RAPPORTO'!C120</f>
        <v>Descrizione del difetto: manca una lista dei pezzi di ricambio specifica per la costruzione di protezione.</v>
      </c>
      <c r="D120" s="71"/>
      <c r="E120" s="8" t="s">
        <v>2072</v>
      </c>
      <c r="F120" s="8" t="s">
        <v>2072</v>
      </c>
      <c r="G120" s="1"/>
      <c r="H120" s="1"/>
    </row>
    <row r="121" spans="1:8" ht="44.1" hidden="1" customHeight="1" x14ac:dyDescent="0.25">
      <c r="A121" s="218" t="str">
        <f>'02 LISTA CONTROLLO E RAPPORTO'!A121</f>
        <v/>
      </c>
      <c r="B121" s="219"/>
      <c r="C121" s="234"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21" s="236"/>
      <c r="E121" s="8" t="s">
        <v>2072</v>
      </c>
      <c r="F121" s="8" t="s">
        <v>2072</v>
      </c>
      <c r="G121" s="1"/>
      <c r="H121" s="1"/>
    </row>
    <row r="122" spans="1:8" ht="58.5" hidden="1" customHeight="1" x14ac:dyDescent="0.25">
      <c r="A122" s="218" t="str">
        <f>'02 LISTA CONTROLLO E RAPPORTO'!A122</f>
        <v/>
      </c>
      <c r="B122" s="219"/>
      <c r="C122" s="234"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22" s="236"/>
      <c r="E122" s="8" t="s">
        <v>2072</v>
      </c>
      <c r="F122" s="8" t="s">
        <v>2072</v>
      </c>
      <c r="G122" s="1"/>
      <c r="H122" s="1"/>
    </row>
    <row r="123" spans="1:8" ht="15" hidden="1" customHeight="1" x14ac:dyDescent="0.25">
      <c r="A123" s="218" t="str">
        <f>'02 LISTA CONTROLLO E RAPPORTO'!A123</f>
        <v/>
      </c>
      <c r="B123" s="219"/>
      <c r="C123" s="234" t="str">
        <f>'02 LISTA CONTROLLO E RAPPORTO'!C123</f>
        <v>Vedi esempio: ITM 2000 pagine 14-21 segg.</v>
      </c>
      <c r="D123" s="236"/>
      <c r="E123" s="8" t="s">
        <v>2072</v>
      </c>
      <c r="F123" s="8" t="s">
        <v>2072</v>
      </c>
      <c r="G123" s="1"/>
      <c r="H123" s="1"/>
    </row>
    <row r="124" spans="1:8" ht="45" hidden="1" customHeight="1" x14ac:dyDescent="0.25">
      <c r="A124" s="628" t="str">
        <f>'02 LISTA CONTROLLO E RAPPORTO'!A124</f>
        <v/>
      </c>
      <c r="B124" s="61">
        <f>'02 LISTA CONTROLLO E RAPPORTO'!B124</f>
        <v>1302.05</v>
      </c>
      <c r="C124" s="12" t="str">
        <f>'02 LISTA CONTROLLO E RAPPORTO'!C124</f>
        <v>Descrizione del difetto: manca una lista di controllo secondo le «Istruzioni POR parte 2» («Messa in POR»).</v>
      </c>
      <c r="D124" s="72"/>
      <c r="E124" s="8" t="s">
        <v>2072</v>
      </c>
      <c r="F124" s="8" t="s">
        <v>2072</v>
      </c>
      <c r="G124" s="1"/>
      <c r="H124" s="1"/>
    </row>
    <row r="125" spans="1:8" ht="58.5" hidden="1" customHeight="1" x14ac:dyDescent="0.25">
      <c r="A125" s="218" t="str">
        <f>'02 LISTA CONTROLLO E RAPPORTO'!A125</f>
        <v/>
      </c>
      <c r="B125" s="219"/>
      <c r="C125" s="234"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25" s="236"/>
      <c r="E125" s="8" t="s">
        <v>2072</v>
      </c>
      <c r="F125" s="8" t="s">
        <v>2072</v>
      </c>
      <c r="G125" s="1"/>
      <c r="H125" s="1"/>
    </row>
    <row r="126" spans="1:8" ht="46.5" hidden="1" customHeight="1" x14ac:dyDescent="0.25">
      <c r="A126" s="627" t="str">
        <f>'02 LISTA CONTROLLO E RAPPORTO'!A126</f>
        <v/>
      </c>
      <c r="B126" s="187">
        <f>'02 LISTA CONTROLLO E RAPPORTO'!B126</f>
        <v>1302.06</v>
      </c>
      <c r="C126" s="58" t="str">
        <f>'02 LISTA CONTROLLO E RAPPORTO'!C126</f>
        <v>Descrizione del difetto: per gli impianti di protezione completi mancano le «Istruzioni tecniche per la manutenzione 2000 (ITM 2000)».</v>
      </c>
      <c r="D126" s="71"/>
      <c r="E126" s="8" t="s">
        <v>2072</v>
      </c>
      <c r="F126" s="8" t="s">
        <v>2072</v>
      </c>
      <c r="G126" s="1"/>
      <c r="H126" s="1"/>
    </row>
    <row r="127" spans="1:8" ht="60.75" hidden="1" thickBot="1" x14ac:dyDescent="0.3">
      <c r="A127" s="218" t="str">
        <f>'02 LISTA CONTROLLO E RAPPORTO'!A127</f>
        <v/>
      </c>
      <c r="B127" s="219"/>
      <c r="C127" s="234" t="str">
        <f>'02 LISTA CONTROLLO E RAPPORTO'!C127</f>
        <v>Per garantire una manutenzione a regola d’arte della costruzione di protezione, una copia delle ITM 2000 dev’essere disponibile sul posto.</v>
      </c>
      <c r="D127" s="236"/>
      <c r="E127" s="8" t="s">
        <v>2072</v>
      </c>
      <c r="F127" s="8" t="s">
        <v>2072</v>
      </c>
      <c r="G127" s="1"/>
      <c r="H127" s="1"/>
    </row>
    <row r="128" spans="1:8" ht="46.5" hidden="1" customHeight="1" x14ac:dyDescent="0.25">
      <c r="A128" s="627" t="str">
        <f>'02 LISTA CONTROLLO E RAPPORTO'!A128</f>
        <v/>
      </c>
      <c r="B128" s="187">
        <f>'02 LISTA CONTROLLO E RAPPORTO'!B128</f>
        <v>1302.07</v>
      </c>
      <c r="C128" s="58" t="str">
        <f>'02 LISTA CONTROLLO E RAPPORTO'!C128</f>
        <v>Descrizione del difetto: per gli impianti di protezione rimodernabili mancano le «Istruzioni tecniche dell’UFPC per la manutenzione degli impianti della protezione civile (ITM 1980)».</v>
      </c>
      <c r="D128" s="71"/>
      <c r="E128" s="1" t="s">
        <v>2072</v>
      </c>
      <c r="F128" s="8" t="s">
        <v>2072</v>
      </c>
      <c r="G128" s="1"/>
      <c r="H128" s="1"/>
    </row>
    <row r="129" spans="1:8" ht="29.45" hidden="1" customHeight="1" thickBot="1" x14ac:dyDescent="0.3">
      <c r="A129" s="218" t="str">
        <f>'02 LISTA CONTROLLO E RAPPORTO'!A129</f>
        <v/>
      </c>
      <c r="B129" s="222"/>
      <c r="C129" s="617" t="str">
        <f>'02 LISTA CONTROLLO E RAPPORTO'!C129</f>
        <v>Per garantire una manutenzione a regola d’arte dell’impianto di protezione, una copia delle ITM 1980 dev’essere disponibile sul posto.</v>
      </c>
      <c r="D129" s="236"/>
      <c r="E129" s="1" t="s">
        <v>2072</v>
      </c>
      <c r="F129" s="8" t="s">
        <v>2072</v>
      </c>
      <c r="G129" s="1"/>
      <c r="H129" s="1"/>
    </row>
    <row r="130" spans="1:8" ht="31.7" customHeight="1" thickBot="1" x14ac:dyDescent="0.3">
      <c r="A130" s="73" t="str">
        <f>'02 LISTA CONTROLLO E RAPPORTO'!A130</f>
        <v/>
      </c>
      <c r="B130" s="203">
        <f>'02 LISTA CONTROLLO E RAPPORTO'!B130</f>
        <v>1303</v>
      </c>
      <c r="C130" s="616" t="str">
        <f>'02 LISTA CONTROLLO E RAPPORTO'!C130</f>
        <v>Liste di controllo per ‘l’approntamento e per i guasti di funzionamento degli impianti di protezione e dei rifugi</v>
      </c>
      <c r="D130" s="603"/>
      <c r="E130" s="8" t="s">
        <v>2072</v>
      </c>
      <c r="F130" s="8" t="s">
        <v>2072</v>
      </c>
      <c r="G130" s="8" t="s">
        <v>2072</v>
      </c>
      <c r="H130" s="8" t="s">
        <v>2072</v>
      </c>
    </row>
    <row r="131" spans="1:8" ht="46.5" customHeight="1" x14ac:dyDescent="0.25">
      <c r="A131" s="627" t="str">
        <f>'02 LISTA CONTROLLO E RAPPORTO'!A131</f>
        <v/>
      </c>
      <c r="B131" s="186">
        <f>'02 LISTA CONTROLLO E RAPPORTO'!B131</f>
        <v>1303.01</v>
      </c>
      <c r="C131" s="66" t="str">
        <f>'02 LISTA CONTROLLO E RAPPORTO'!C131</f>
        <v>Descrizione del difetto: manca una lista di controllo specifica alla costruzione di protezione per l’approntamento e la messa in esercizio in caso di conflitto armato.</v>
      </c>
      <c r="D131" s="71"/>
      <c r="E131" s="8" t="s">
        <v>2072</v>
      </c>
      <c r="F131" s="8" t="s">
        <v>2072</v>
      </c>
      <c r="G131" s="8" t="s">
        <v>2072</v>
      </c>
      <c r="H131" s="8" t="s">
        <v>2072</v>
      </c>
    </row>
    <row r="132" spans="1:8" ht="120" x14ac:dyDescent="0.25">
      <c r="A132" s="218" t="str">
        <f>'02 LISTA CONTROLLO E RAPPORTO'!A132</f>
        <v/>
      </c>
      <c r="B132" s="219"/>
      <c r="C132" s="234"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32" s="236"/>
      <c r="E132" s="8" t="s">
        <v>2072</v>
      </c>
      <c r="F132" s="8" t="s">
        <v>2072</v>
      </c>
      <c r="G132" s="8" t="s">
        <v>2072</v>
      </c>
      <c r="H132" s="8" t="s">
        <v>2072</v>
      </c>
    </row>
    <row r="133" spans="1:8" ht="46.5" customHeight="1" x14ac:dyDescent="0.25">
      <c r="A133" s="627" t="str">
        <f>'02 LISTA CONTROLLO E RAPPORTO'!A133</f>
        <v/>
      </c>
      <c r="B133" s="187">
        <f>'02 LISTA CONTROLLO E RAPPORTO'!B133</f>
        <v>1303.02</v>
      </c>
      <c r="C133" s="58" t="str">
        <f>'02 LISTA CONTROLLO E RAPPORTO'!C133</f>
        <v>Descrizione del difetto: manca una lista di controllo specifica alla costruzione di protezione per l’approntamento e la messa in esercizio in caso di catastrofe o situazione d’emergenza.</v>
      </c>
      <c r="D133" s="71"/>
      <c r="E133" s="8" t="s">
        <v>2072</v>
      </c>
      <c r="F133" s="8" t="s">
        <v>2072</v>
      </c>
      <c r="G133" s="8" t="s">
        <v>2072</v>
      </c>
      <c r="H133" s="8" t="s">
        <v>2072</v>
      </c>
    </row>
    <row r="134" spans="1:8" ht="58.5" customHeight="1" thickBot="1" x14ac:dyDescent="0.3">
      <c r="A134" s="218" t="str">
        <f>'02 LISTA CONTROLLO E RAPPORTO'!A134</f>
        <v/>
      </c>
      <c r="B134" s="219"/>
      <c r="C134" s="234"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34" s="236"/>
      <c r="E134" s="8" t="s">
        <v>2072</v>
      </c>
      <c r="F134" s="8" t="s">
        <v>2072</v>
      </c>
      <c r="G134" s="8" t="s">
        <v>2072</v>
      </c>
      <c r="H134" s="8" t="s">
        <v>2072</v>
      </c>
    </row>
    <row r="135" spans="1:8" ht="46.5" hidden="1" customHeight="1" x14ac:dyDescent="0.25">
      <c r="A135" s="627" t="str">
        <f>'02 LISTA CONTROLLO E RAPPORTO'!A135</f>
        <v/>
      </c>
      <c r="B135" s="187">
        <f>'02 LISTA CONTROLLO E RAPPORTO'!B135</f>
        <v>1303.03</v>
      </c>
      <c r="C135" s="58" t="str">
        <f>'02 LISTA CONTROLLO E RAPPORTO'!C135</f>
        <v>Descrizione del difetto: mancano le liste di controllo per i guasti di funzionamento secondo il manuale per l’esercizio tecnico.</v>
      </c>
      <c r="D135" s="71"/>
      <c r="E135" s="8" t="s">
        <v>2072</v>
      </c>
      <c r="F135" s="8" t="s">
        <v>2072</v>
      </c>
      <c r="G135" s="1"/>
      <c r="H135" s="1"/>
    </row>
    <row r="136" spans="1:8" ht="15" hidden="1" customHeight="1" x14ac:dyDescent="0.25">
      <c r="A136" s="218" t="str">
        <f>'02 LISTA CONTROLLO E RAPPORTO'!A136</f>
        <v/>
      </c>
      <c r="B136" s="219"/>
      <c r="C136" s="621" t="str">
        <f>'02 LISTA CONTROLLO E RAPPORTO'!C136</f>
        <v>Vi rientrano ad esempio (elenco non esaustivo):</v>
      </c>
      <c r="D136" s="236"/>
      <c r="E136" s="8" t="s">
        <v>2072</v>
      </c>
      <c r="F136" s="8" t="s">
        <v>2072</v>
      </c>
      <c r="G136" s="1"/>
      <c r="H136" s="1"/>
    </row>
    <row r="137" spans="1:8" ht="15" hidden="1" customHeight="1" x14ac:dyDescent="0.25">
      <c r="A137" s="218" t="str">
        <f>'02 LISTA CONTROLLO E RAPPORTO'!A137</f>
        <v/>
      </c>
      <c r="B137" s="219"/>
      <c r="C137" s="622" t="str">
        <f>'02 LISTA CONTROLLO E RAPPORTO'!C137</f>
        <v>-        lista di controllo «Guasto al ventilatore d’immissione dell’aria»,</v>
      </c>
      <c r="D137" s="236"/>
      <c r="E137" s="8" t="s">
        <v>2072</v>
      </c>
      <c r="F137" s="8" t="s">
        <v>2072</v>
      </c>
      <c r="G137" s="1"/>
      <c r="H137" s="1"/>
    </row>
    <row r="138" spans="1:8" ht="15" hidden="1" customHeight="1" x14ac:dyDescent="0.25">
      <c r="A138" s="218" t="str">
        <f>'02 LISTA CONTROLLO E RAPPORTO'!A138</f>
        <v/>
      </c>
      <c r="B138" s="219"/>
      <c r="C138" s="622" t="str">
        <f>'02 LISTA CONTROLLO E RAPPORTO'!C138</f>
        <v>-        lista di controllo «Guasto alla rete locale di distribuzione dell’acqua»,</v>
      </c>
      <c r="D138" s="236"/>
      <c r="E138" s="8" t="s">
        <v>2072</v>
      </c>
      <c r="F138" s="8" t="s">
        <v>2072</v>
      </c>
      <c r="G138" s="1"/>
      <c r="H138" s="1"/>
    </row>
    <row r="139" spans="1:8" ht="15" hidden="1" customHeight="1" x14ac:dyDescent="0.25">
      <c r="A139" s="218" t="str">
        <f>'02 LISTA CONTROLLO E RAPPORTO'!A139</f>
        <v/>
      </c>
      <c r="B139" s="219"/>
      <c r="C139" s="622" t="str">
        <f>'02 LISTA CONTROLLO E RAPPORTO'!C139</f>
        <v>-        lista di controllo «Ristagno nella canalizzazione locale»,</v>
      </c>
      <c r="D139" s="236"/>
      <c r="E139" s="8" t="s">
        <v>2072</v>
      </c>
      <c r="F139" s="8" t="s">
        <v>2072</v>
      </c>
      <c r="G139" s="1"/>
      <c r="H139" s="1"/>
    </row>
    <row r="140" spans="1:8" ht="15" hidden="1" customHeight="1" x14ac:dyDescent="0.25">
      <c r="A140" s="218" t="str">
        <f>'02 LISTA CONTROLLO E RAPPORTO'!A140</f>
        <v/>
      </c>
      <c r="B140" s="219"/>
      <c r="C140" s="622" t="str">
        <f>'02 LISTA CONTROLLO E RAPPORTO'!C140</f>
        <v>-        lista di controllo «Guasto alla pompa fecale»,</v>
      </c>
      <c r="D140" s="236"/>
      <c r="E140" s="8" t="s">
        <v>2072</v>
      </c>
      <c r="F140" s="8" t="s">
        <v>2072</v>
      </c>
      <c r="G140" s="1"/>
      <c r="H140" s="1"/>
    </row>
    <row r="141" spans="1:8" ht="15" hidden="1" customHeight="1" x14ac:dyDescent="0.25">
      <c r="A141" s="218" t="str">
        <f>'02 LISTA CONTROLLO E RAPPORTO'!A141</f>
        <v/>
      </c>
      <c r="B141" s="219"/>
      <c r="C141" s="622" t="str">
        <f>'02 LISTA CONTROLLO E RAPPORTO'!C141</f>
        <v>-        lista di controllo «Guasto alla rete elettrica locale» e</v>
      </c>
      <c r="D141" s="236"/>
      <c r="E141" s="8" t="s">
        <v>2072</v>
      </c>
      <c r="F141" s="8" t="s">
        <v>2072</v>
      </c>
      <c r="G141" s="1"/>
      <c r="H141" s="1"/>
    </row>
    <row r="142" spans="1:8" ht="15" hidden="1" customHeight="1" x14ac:dyDescent="0.25">
      <c r="A142" s="218" t="str">
        <f>'02 LISTA CONTROLLO E RAPPORTO'!A142</f>
        <v/>
      </c>
      <c r="B142" s="219"/>
      <c r="C142" s="622" t="str">
        <f>'02 LISTA CONTROLLO E RAPPORTO'!C142</f>
        <v>-        lista di controllo «Guasto al gruppo elettrogeno d’emergenza».</v>
      </c>
      <c r="D142" s="236"/>
      <c r="E142" s="8" t="s">
        <v>2072</v>
      </c>
      <c r="F142" s="8" t="s">
        <v>2072</v>
      </c>
      <c r="G142" s="1"/>
      <c r="H142" s="1"/>
    </row>
    <row r="143" spans="1:8" ht="29.45" hidden="1" customHeight="1" thickBot="1" x14ac:dyDescent="0.3">
      <c r="A143" s="233" t="str">
        <f>'02 LISTA CONTROLLO E RAPPORTO'!A143</f>
        <v/>
      </c>
      <c r="B143" s="222"/>
      <c r="C143" s="624" t="str">
        <f>'02 LISTA CONTROLLO E RAPPORTO'!C143</f>
        <v>Queste liste devono essere allestite in collaborazione con l’ente cantonale responsabile delle costruzioni di protezione.</v>
      </c>
      <c r="D143" s="237"/>
      <c r="E143" s="8" t="s">
        <v>2072</v>
      </c>
      <c r="F143" s="8" t="s">
        <v>2072</v>
      </c>
      <c r="G143" s="1"/>
      <c r="H143" s="1"/>
    </row>
    <row r="144" spans="1:8" ht="46.5" customHeight="1" thickBot="1" x14ac:dyDescent="0.3">
      <c r="A144" s="167" t="str">
        <f>'02 LISTA CONTROLLO E RAPPORTO'!A144</f>
        <v/>
      </c>
      <c r="B144" s="190">
        <f>'02 LISTA CONTROLLO E RAPPORTO'!B144</f>
        <v>1400</v>
      </c>
      <c r="C144" s="629" t="str">
        <f>'02 LISTA CONTROLLO E RAPPORTO'!C144</f>
        <v xml:space="preserve">Difetti straordinari nel capitolo «Presupposti per l'esercizio» secondo le Istruzioni CPCP (art.11 cpv. 5) </v>
      </c>
      <c r="D144" s="210"/>
      <c r="E144" s="8" t="s">
        <v>2072</v>
      </c>
      <c r="F144" s="8" t="s">
        <v>2072</v>
      </c>
      <c r="G144" s="8" t="s">
        <v>2072</v>
      </c>
      <c r="H144" s="8" t="s">
        <v>2072</v>
      </c>
    </row>
    <row r="145" spans="1:8" ht="46.5" customHeight="1" x14ac:dyDescent="0.25">
      <c r="A145" s="164" t="str">
        <f>'02 LISTA CONTROLLO E RAPPORTO'!A145</f>
        <v/>
      </c>
      <c r="B145" s="191">
        <f>'02 LISTA CONTROLLO E RAPPORTO'!B145</f>
        <v>1401</v>
      </c>
      <c r="C145" s="420" t="str">
        <f>'02 LISTA CONTROLLO E RAPPORTO'!C145</f>
        <v xml:space="preserve">Descrizione del difetto: </v>
      </c>
      <c r="D145" s="159"/>
      <c r="E145" s="8" t="s">
        <v>2072</v>
      </c>
      <c r="F145" s="8" t="s">
        <v>2072</v>
      </c>
      <c r="G145" s="8" t="s">
        <v>2072</v>
      </c>
      <c r="H145" s="8" t="s">
        <v>2072</v>
      </c>
    </row>
    <row r="146" spans="1:8" ht="46.5" customHeight="1" x14ac:dyDescent="0.25">
      <c r="A146" s="630" t="str">
        <f>'02 LISTA CONTROLLO E RAPPORTO'!A146</f>
        <v/>
      </c>
      <c r="B146" s="192">
        <f>'02 LISTA CONTROLLO E RAPPORTO'!B146</f>
        <v>1402</v>
      </c>
      <c r="C146" s="423" t="str">
        <f>'02 LISTA CONTROLLO E RAPPORTO'!C146</f>
        <v xml:space="preserve">Descrizione del difetto: </v>
      </c>
      <c r="D146" s="157"/>
      <c r="E146" s="8" t="s">
        <v>2072</v>
      </c>
      <c r="F146" s="8" t="s">
        <v>2072</v>
      </c>
      <c r="G146" s="8" t="s">
        <v>2072</v>
      </c>
      <c r="H146" s="8" t="s">
        <v>2072</v>
      </c>
    </row>
    <row r="147" spans="1:8" ht="46.5" customHeight="1" thickBot="1" x14ac:dyDescent="0.3">
      <c r="A147" s="162" t="str">
        <f>'02 LISTA CONTROLLO E RAPPORTO'!A147</f>
        <v/>
      </c>
      <c r="B147" s="193">
        <f>'02 LISTA CONTROLLO E RAPPORTO'!B147</f>
        <v>1403</v>
      </c>
      <c r="C147" s="631" t="str">
        <f>'02 LISTA CONTROLLO E RAPPORTO'!C147</f>
        <v>Descrizione del difetto:</v>
      </c>
      <c r="D147" s="597"/>
      <c r="E147" s="8" t="s">
        <v>2072</v>
      </c>
      <c r="F147" s="8" t="s">
        <v>2072</v>
      </c>
      <c r="G147" s="8" t="s">
        <v>2072</v>
      </c>
      <c r="H147" s="8" t="s">
        <v>2072</v>
      </c>
    </row>
    <row r="148" spans="1:8" ht="19.5" thickBot="1" x14ac:dyDescent="0.3">
      <c r="A148" s="211" t="str">
        <f>'02 LISTA CONTROLLO E RAPPORTO'!A148</f>
        <v/>
      </c>
      <c r="B148" s="387">
        <f>'02 LISTA CONTROLLO E RAPPORTO'!B148</f>
        <v>2000</v>
      </c>
      <c r="C148" s="613" t="str">
        <f>'02 LISTA CONTROLLO E RAPPORTO'!C148</f>
        <v>Costruzione</v>
      </c>
      <c r="D148" s="602"/>
      <c r="E148" s="8" t="s">
        <v>2072</v>
      </c>
      <c r="F148" s="8" t="s">
        <v>2072</v>
      </c>
      <c r="G148" s="8" t="s">
        <v>2072</v>
      </c>
      <c r="H148" s="8" t="s">
        <v>2072</v>
      </c>
    </row>
    <row r="149" spans="1:8" ht="16.5" customHeight="1" thickBot="1" x14ac:dyDescent="0.3">
      <c r="A149" s="154" t="str">
        <f>'02 LISTA CONTROLLO E RAPPORTO'!A149</f>
        <v/>
      </c>
      <c r="B149" s="614">
        <f>'02 LISTA CONTROLLO E RAPPORTO'!B149</f>
        <v>2100</v>
      </c>
      <c r="C149" s="615" t="str">
        <f>'02 LISTA CONTROLLO E RAPPORTO'!C149</f>
        <v>Aspetti generali</v>
      </c>
      <c r="D149" s="612"/>
      <c r="E149" s="8" t="s">
        <v>2072</v>
      </c>
      <c r="F149" s="8" t="s">
        <v>2072</v>
      </c>
      <c r="G149" s="8" t="s">
        <v>2072</v>
      </c>
      <c r="H149" s="8" t="s">
        <v>2072</v>
      </c>
    </row>
    <row r="150" spans="1:8" ht="30.75" customHeight="1" thickBot="1" x14ac:dyDescent="0.3">
      <c r="A150" s="73" t="str">
        <f>'02 LISTA CONTROLLO E RAPPORTO'!A150</f>
        <v/>
      </c>
      <c r="B150" s="203">
        <f>'02 LISTA CONTROLLO E RAPPORTO'!B150</f>
        <v>2101</v>
      </c>
      <c r="C150" s="616" t="str">
        <f>'02 LISTA CONTROLLO E RAPPORTO'!C150</f>
        <v>Installazioni e opere successive estranee alla costruzione di protezione inizialmente approvata</v>
      </c>
      <c r="D150" s="603"/>
      <c r="E150" s="8" t="s">
        <v>2072</v>
      </c>
      <c r="F150" s="8" t="s">
        <v>2072</v>
      </c>
      <c r="G150" s="8" t="s">
        <v>2072</v>
      </c>
      <c r="H150" s="8" t="s">
        <v>2072</v>
      </c>
    </row>
    <row r="151" spans="1:8" ht="46.5" customHeight="1" x14ac:dyDescent="0.25">
      <c r="A151" s="627" t="str">
        <f>'02 LISTA CONTROLLO E RAPPORTO'!A151</f>
        <v/>
      </c>
      <c r="B151" s="186">
        <f>'02 LISTA CONTROLLO E RAPPORTO'!B151</f>
        <v>2101.0100000000002</v>
      </c>
      <c r="C151" s="66" t="str">
        <f>'02 LISTA CONTROLLO E RAPPORTO'!C151</f>
        <v>Descrizione del difetto: per le modifiche successive non sono disponibili le autorizzazioni dell’ufficio cantonale responsabile della protezione civile.</v>
      </c>
      <c r="D151" s="71"/>
      <c r="E151" s="8" t="s">
        <v>2072</v>
      </c>
      <c r="F151" s="8" t="s">
        <v>2072</v>
      </c>
      <c r="G151" s="8" t="s">
        <v>2072</v>
      </c>
      <c r="H151" s="8" t="s">
        <v>2072</v>
      </c>
    </row>
    <row r="152" spans="1:8" ht="72.95" customHeight="1" x14ac:dyDescent="0.25">
      <c r="A152" s="218" t="str">
        <f>'02 LISTA CONTROLLO E RAPPORTO'!A152</f>
        <v/>
      </c>
      <c r="B152" s="219"/>
      <c r="C152" s="234"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52" s="236"/>
      <c r="E152" s="8" t="s">
        <v>2072</v>
      </c>
      <c r="F152" s="8" t="s">
        <v>2072</v>
      </c>
      <c r="G152" s="8" t="s">
        <v>2072</v>
      </c>
      <c r="H152" s="8" t="s">
        <v>2072</v>
      </c>
    </row>
    <row r="153" spans="1:8" ht="46.5" customHeight="1" x14ac:dyDescent="0.25">
      <c r="A153" s="627" t="str">
        <f>'02 LISTA CONTROLLO E RAPPORTO'!A153</f>
        <v/>
      </c>
      <c r="B153" s="187">
        <f>'02 LISTA CONTROLLO E RAPPORTO'!B153</f>
        <v>2101.02</v>
      </c>
      <c r="C153"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53" s="71"/>
      <c r="E153" s="8" t="s">
        <v>2072</v>
      </c>
      <c r="F153" s="8" t="s">
        <v>2072</v>
      </c>
      <c r="G153" s="8" t="s">
        <v>2072</v>
      </c>
      <c r="H153" s="8" t="s">
        <v>2072</v>
      </c>
    </row>
    <row r="154" spans="1:8" ht="29.45" customHeight="1" x14ac:dyDescent="0.25">
      <c r="A154" s="218" t="str">
        <f>'02 LISTA CONTROLLO E RAPPORTO'!A154</f>
        <v/>
      </c>
      <c r="B154" s="219"/>
      <c r="C154" s="234" t="str">
        <f>'02 LISTA CONTROLLO E RAPPORTO'!C154</f>
        <v>Deve essere elaborato un piano che descrive come ripristinare la funzione originaria della costruzione di protezione (tempo, personale e materiale necessari).</v>
      </c>
      <c r="D154" s="236"/>
      <c r="E154" s="8" t="s">
        <v>2072</v>
      </c>
      <c r="F154" s="8" t="s">
        <v>2072</v>
      </c>
      <c r="G154" s="8" t="s">
        <v>2072</v>
      </c>
      <c r="H154" s="8" t="s">
        <v>2072</v>
      </c>
    </row>
    <row r="155" spans="1:8" ht="105" x14ac:dyDescent="0.25">
      <c r="A155" s="218" t="str">
        <f>'02 LISTA CONTROLLO E RAPPORTO'!A155</f>
        <v/>
      </c>
      <c r="B155" s="219"/>
      <c r="C155" s="234"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55" s="236"/>
      <c r="E155" s="8" t="s">
        <v>2072</v>
      </c>
      <c r="F155" s="8" t="s">
        <v>2072</v>
      </c>
      <c r="G155" s="8" t="s">
        <v>2072</v>
      </c>
      <c r="H155" s="8" t="s">
        <v>2072</v>
      </c>
    </row>
    <row r="156" spans="1:8" ht="48.75" customHeight="1" x14ac:dyDescent="0.25">
      <c r="A156" s="632" t="str">
        <f>'02 LISTA CONTROLLO E RAPPORTO'!A156</f>
        <v/>
      </c>
      <c r="B156" s="194">
        <f>'02 LISTA CONTROLLO E RAPPORTO'!B156</f>
        <v>2101.0300000000002</v>
      </c>
      <c r="C156"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56" s="155"/>
      <c r="E156" s="8" t="s">
        <v>2072</v>
      </c>
      <c r="F156" s="8" t="s">
        <v>2072</v>
      </c>
      <c r="G156" s="8" t="s">
        <v>2072</v>
      </c>
      <c r="H156" s="8" t="s">
        <v>2072</v>
      </c>
    </row>
    <row r="157" spans="1:8" ht="58.7" customHeight="1" x14ac:dyDescent="0.25">
      <c r="A157" s="218" t="str">
        <f>'02 LISTA CONTROLLO E RAPPORTO'!A157</f>
        <v/>
      </c>
      <c r="B157" s="219"/>
      <c r="C157" s="234"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57" s="236"/>
      <c r="E157" s="8" t="s">
        <v>2072</v>
      </c>
      <c r="F157" s="8" t="s">
        <v>2072</v>
      </c>
      <c r="G157" s="8" t="s">
        <v>2072</v>
      </c>
      <c r="H157" s="8" t="s">
        <v>2072</v>
      </c>
    </row>
    <row r="158" spans="1:8" ht="75" x14ac:dyDescent="0.25">
      <c r="A158" s="218" t="str">
        <f>'02 LISTA CONTROLLO E RAPPORTO'!A158</f>
        <v/>
      </c>
      <c r="B158" s="219"/>
      <c r="C158" s="234" t="str">
        <f>'02 LISTA CONTROLLO E RAPPORTO'!C158</f>
        <v>Se a causa di modifiche strutturali l’involucro di protezione non è più ermetico, la costruzione di protezione non è pronta all’esercizio. La funzione protettiva deve essere immediatamente ripristinata.</v>
      </c>
      <c r="D158" s="236"/>
      <c r="E158" s="8" t="s">
        <v>2072</v>
      </c>
      <c r="F158" s="8" t="s">
        <v>2072</v>
      </c>
      <c r="G158" s="8" t="s">
        <v>2072</v>
      </c>
      <c r="H158" s="8" t="s">
        <v>2072</v>
      </c>
    </row>
    <row r="159" spans="1:8" ht="45" x14ac:dyDescent="0.25">
      <c r="A159" s="218" t="str">
        <f>'02 LISTA CONTROLLO E RAPPORTO'!A159</f>
        <v/>
      </c>
      <c r="B159" s="219"/>
      <c r="C159" s="234" t="str">
        <f>'02 LISTA CONTROLLO E RAPPORTO'!C159</f>
        <v>La procedura da seguire deve essere concordata con l’ente cantonale responsabile delle costruzioni di protezione.</v>
      </c>
      <c r="D159" s="236"/>
      <c r="E159" s="8" t="s">
        <v>2072</v>
      </c>
      <c r="F159" s="8" t="s">
        <v>2072</v>
      </c>
      <c r="G159" s="8" t="s">
        <v>2072</v>
      </c>
      <c r="H159" s="8" t="s">
        <v>2072</v>
      </c>
    </row>
    <row r="160" spans="1:8" ht="59.25" customHeight="1" x14ac:dyDescent="0.25">
      <c r="A160" s="633" t="str">
        <f>'02 LISTA CONTROLLO E RAPPORTO'!A160</f>
        <v/>
      </c>
      <c r="B160" s="195">
        <f>'02 LISTA CONTROLLO E RAPPORTO'!B160</f>
        <v>2101.04</v>
      </c>
      <c r="C160" s="75" t="str">
        <f>'02 LISTA CONTROLLO E RAPPORTO'!C160</f>
        <v xml:space="preserve">Descrizione del difetto: è evidente la presenza di rivestimenti di pavimenti, pareti e/o solette a rischio d’incendio. Valgono le norme e le direttive antincendio AICAA. </v>
      </c>
      <c r="D160" s="79"/>
      <c r="E160" s="8" t="s">
        <v>2072</v>
      </c>
      <c r="F160" s="8" t="s">
        <v>2072</v>
      </c>
      <c r="G160" s="8" t="s">
        <v>2072</v>
      </c>
      <c r="H160" s="8" t="s">
        <v>2072</v>
      </c>
    </row>
    <row r="161" spans="1:8" ht="120" x14ac:dyDescent="0.25">
      <c r="A161" s="218" t="str">
        <f>'02 LISTA CONTROLLO E RAPPORTO'!A161</f>
        <v/>
      </c>
      <c r="B161" s="219"/>
      <c r="C161" s="234"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61" s="236"/>
      <c r="E161" s="8" t="s">
        <v>2072</v>
      </c>
      <c r="F161" s="8" t="s">
        <v>2072</v>
      </c>
      <c r="G161" s="8" t="s">
        <v>2072</v>
      </c>
      <c r="H161" s="8" t="s">
        <v>2072</v>
      </c>
    </row>
    <row r="162" spans="1:8" ht="45" customHeight="1" x14ac:dyDescent="0.25">
      <c r="A162" s="628" t="str">
        <f>'02 LISTA CONTROLLO E RAPPORTO'!A162</f>
        <v/>
      </c>
      <c r="B162" s="61">
        <f>'02 LISTA CONTROLLO E RAPPORTO'!B162</f>
        <v>2101.0500000000002</v>
      </c>
      <c r="C162" s="12" t="str">
        <f>'02 LISTA CONTROLLO E RAPPORTO'!C162</f>
        <v>Descrizione del difetto: nella costruzione di protezione sono presenti condotte di vapore, gas, olio combustibile o condotte per altre sostanze pericolose.</v>
      </c>
      <c r="D162" s="72"/>
      <c r="E162" s="8" t="s">
        <v>2072</v>
      </c>
      <c r="F162" s="8" t="s">
        <v>2072</v>
      </c>
      <c r="G162" s="8" t="s">
        <v>2072</v>
      </c>
      <c r="H162" s="8" t="s">
        <v>2072</v>
      </c>
    </row>
    <row r="163" spans="1:8" ht="105" x14ac:dyDescent="0.25">
      <c r="A163" s="218" t="str">
        <f>'02 LISTA CONTROLLO E RAPPORTO'!A163</f>
        <v/>
      </c>
      <c r="B163" s="219"/>
      <c r="C163" s="234"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63" s="236"/>
      <c r="E163" s="8" t="s">
        <v>2072</v>
      </c>
      <c r="F163" s="8" t="s">
        <v>2072</v>
      </c>
      <c r="G163" s="8" t="s">
        <v>2072</v>
      </c>
      <c r="H163" s="8" t="s">
        <v>2072</v>
      </c>
    </row>
    <row r="164" spans="1:8" ht="46.5" customHeight="1" x14ac:dyDescent="0.25">
      <c r="A164" s="627" t="str">
        <f>'02 LISTA CONTROLLO E RAPPORTO'!A164</f>
        <v/>
      </c>
      <c r="B164" s="187">
        <f>'02 LISTA CONTROLLO E RAPPORTO'!B164</f>
        <v>2101.06</v>
      </c>
      <c r="C164" s="58" t="str">
        <f>'02 LISTA CONTROLLO E RAPPORTO'!C164</f>
        <v>Descrizione del difetto: l’isolamento termico applicato in un secondo tempo sull’involucro della costruzione di protezione non è smontabile.</v>
      </c>
      <c r="D164" s="71"/>
      <c r="E164" s="8" t="s">
        <v>2072</v>
      </c>
      <c r="F164" s="8" t="s">
        <v>2072</v>
      </c>
      <c r="G164" s="8" t="s">
        <v>2072</v>
      </c>
      <c r="H164" s="8" t="s">
        <v>2072</v>
      </c>
    </row>
    <row r="165" spans="1:8" ht="44.1" customHeight="1" x14ac:dyDescent="0.25">
      <c r="A165" s="218" t="str">
        <f>'02 LISTA CONTROLLO E RAPPORTO'!A165</f>
        <v/>
      </c>
      <c r="B165" s="219"/>
      <c r="C165" s="234"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65" s="236"/>
      <c r="E165" s="8" t="s">
        <v>2072</v>
      </c>
      <c r="F165" s="8" t="s">
        <v>2072</v>
      </c>
      <c r="G165" s="8" t="s">
        <v>2072</v>
      </c>
      <c r="H165" s="8" t="s">
        <v>2072</v>
      </c>
    </row>
    <row r="166" spans="1:8" ht="45" customHeight="1" x14ac:dyDescent="0.25">
      <c r="A166" s="628" t="str">
        <f>'02 LISTA CONTROLLO E RAPPORTO'!A166</f>
        <v/>
      </c>
      <c r="B166" s="61">
        <f>'02 LISTA CONTROLLO E RAPPORTO'!B166</f>
        <v>2101.0700000000002</v>
      </c>
      <c r="C166" s="12" t="str">
        <f>'02 LISTA CONTROLLO E RAPPORTO'!C166</f>
        <v>Descrizione del difetto: le installazioni e le opere successive estranee alla costruzione di protezione non sono smontabili o non sono montate in modo resistente agli urti.</v>
      </c>
      <c r="D166" s="72"/>
      <c r="E166" s="8" t="s">
        <v>2072</v>
      </c>
      <c r="F166" s="8" t="s">
        <v>2072</v>
      </c>
      <c r="G166" s="8" t="s">
        <v>2072</v>
      </c>
      <c r="H166" s="8" t="s">
        <v>2072</v>
      </c>
    </row>
    <row r="167" spans="1:8" ht="75" x14ac:dyDescent="0.25">
      <c r="A167" s="218" t="str">
        <f>'02 LISTA CONTROLLO E RAPPORTO'!A167</f>
        <v/>
      </c>
      <c r="B167" s="219"/>
      <c r="C167" s="234" t="str">
        <f>'02 LISTA CONTROLLO E RAPPORTO'!C167</f>
        <v>In tal caso la sicurezza delle persone non è più garantita. Il difetto deve essere eliminato. La procedura da seguire deve essere concordata con l’ente cantonale responsabile delle costruzioni di protezione.</v>
      </c>
      <c r="D167" s="236"/>
      <c r="E167" s="8" t="s">
        <v>2072</v>
      </c>
      <c r="F167" s="8" t="s">
        <v>2072</v>
      </c>
      <c r="G167" s="8" t="s">
        <v>2072</v>
      </c>
      <c r="H167" s="8" t="s">
        <v>2072</v>
      </c>
    </row>
    <row r="168" spans="1:8" ht="58.5" customHeight="1" x14ac:dyDescent="0.25">
      <c r="A168" s="218" t="str">
        <f>'02 LISTA CONTROLLO E RAPPORTO'!A168</f>
        <v/>
      </c>
      <c r="B168" s="219"/>
      <c r="C168" s="234"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68" s="236"/>
      <c r="E168" s="8" t="s">
        <v>2072</v>
      </c>
      <c r="F168" s="8" t="s">
        <v>2072</v>
      </c>
      <c r="G168" s="8" t="s">
        <v>2072</v>
      </c>
      <c r="H168" s="8" t="s">
        <v>2072</v>
      </c>
    </row>
    <row r="169" spans="1:8" ht="45" customHeight="1" x14ac:dyDescent="0.25">
      <c r="A169" s="628" t="str">
        <f>'02 LISTA CONTROLLO E RAPPORTO'!A169</f>
        <v/>
      </c>
      <c r="B169" s="61">
        <f>'02 LISTA CONTROLLO E RAPPORTO'!B169</f>
        <v>2101.08</v>
      </c>
      <c r="C169" s="12" t="str">
        <f>'02 LISTA CONTROLLO E RAPPORTO'!C169</f>
        <v>Descrizione del difetto: prima dell’entrata nell’involucro della costruzione di protezione manca la possibilità di chiudere le condotte estranee alla costruzione di protezione.</v>
      </c>
      <c r="D169" s="72"/>
      <c r="E169" s="8" t="s">
        <v>2072</v>
      </c>
      <c r="F169" s="8" t="s">
        <v>2072</v>
      </c>
      <c r="G169" s="8" t="s">
        <v>2072</v>
      </c>
      <c r="H169" s="8" t="s">
        <v>2072</v>
      </c>
    </row>
    <row r="170" spans="1:8" ht="225.75" thickBot="1" x14ac:dyDescent="0.3">
      <c r="A170" s="233" t="str">
        <f>'02 LISTA CONTROLLO E RAPPORTO'!A170</f>
        <v/>
      </c>
      <c r="B170" s="222"/>
      <c r="C170" s="617"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70" s="236"/>
      <c r="E170" s="8" t="s">
        <v>2072</v>
      </c>
      <c r="F170" s="8" t="s">
        <v>2072</v>
      </c>
      <c r="G170" s="8" t="s">
        <v>2072</v>
      </c>
      <c r="H170" s="8" t="s">
        <v>2072</v>
      </c>
    </row>
    <row r="171" spans="1:8" ht="15.75" hidden="1" thickBot="1" x14ac:dyDescent="0.3">
      <c r="A171" s="73" t="str">
        <f>'02 LISTA CONTROLLO E RAPPORTO'!A171</f>
        <v/>
      </c>
      <c r="B171" s="203">
        <f>'02 LISTA CONTROLLO E RAPPORTO'!B171</f>
        <v>2102</v>
      </c>
      <c r="C171" s="616" t="str">
        <f>'02 LISTA CONTROLLO E RAPPORTO'!C171</f>
        <v>Piano sinottico e designazione dei locali</v>
      </c>
      <c r="D171" s="603"/>
      <c r="E171" s="8" t="s">
        <v>2072</v>
      </c>
      <c r="F171" s="8" t="s">
        <v>2072</v>
      </c>
      <c r="G171" s="1"/>
      <c r="H171" s="1"/>
    </row>
    <row r="172" spans="1:8" ht="46.5" hidden="1" customHeight="1" x14ac:dyDescent="0.25">
      <c r="A172" s="65" t="str">
        <f>'02 LISTA CONTROLLO E RAPPORTO'!A172</f>
        <v/>
      </c>
      <c r="B172" s="186">
        <f>'02 LISTA CONTROLLO E RAPPORTO'!B172</f>
        <v>2102.0100000000002</v>
      </c>
      <c r="C172" s="66" t="str">
        <f>'02 LISTA CONTROLLO E RAPPORTO'!C172</f>
        <v xml:space="preserve">Descrizione del difetto: manca un piano sinottico della costruzione di protezione affisso in modo permanente. </v>
      </c>
      <c r="D172" s="71"/>
      <c r="E172" s="8" t="s">
        <v>2072</v>
      </c>
      <c r="F172" s="8" t="s">
        <v>2072</v>
      </c>
      <c r="G172" s="1"/>
      <c r="H172" s="1"/>
    </row>
    <row r="173" spans="1:8" ht="29.45" hidden="1" customHeight="1" x14ac:dyDescent="0.25">
      <c r="A173" s="233" t="str">
        <f>'02 LISTA CONTROLLO E RAPPORTO'!A173</f>
        <v/>
      </c>
      <c r="B173" s="219"/>
      <c r="C173" s="234" t="str">
        <f>'02 LISTA CONTROLLO E RAPPORTO'!C173</f>
        <v>Nella costruzione di protezione dev’essere affisso un piano sinottico alla parete (vedi ITO, cap. 2.95.2). Il piano dev’essere fissato su una lastra e affisso nell’impianto.</v>
      </c>
      <c r="D173" s="236"/>
      <c r="E173" s="8" t="s">
        <v>2072</v>
      </c>
      <c r="F173" s="8" t="s">
        <v>2072</v>
      </c>
      <c r="G173" s="1"/>
      <c r="H173" s="1"/>
    </row>
    <row r="174" spans="1:8" ht="29.45" hidden="1" customHeight="1" x14ac:dyDescent="0.25">
      <c r="A174" s="233" t="str">
        <f>'02 LISTA CONTROLLO E RAPPORTO'!A174</f>
        <v/>
      </c>
      <c r="B174" s="219"/>
      <c r="C174" s="234" t="str">
        <f>'02 LISTA CONTROLLO E RAPPORTO'!C174</f>
        <v>Nei PC e negli IAP il piano viene affisso a una parete libera nel soggiorno, negli osp prot e nei CSP nella zona triage / accettazione / disinfezione.</v>
      </c>
      <c r="D174" s="236"/>
      <c r="E174" s="8" t="s">
        <v>2072</v>
      </c>
      <c r="F174" s="8" t="s">
        <v>2072</v>
      </c>
      <c r="G174" s="1"/>
      <c r="H174" s="1"/>
    </row>
    <row r="175" spans="1:8" ht="46.5" hidden="1" customHeight="1" x14ac:dyDescent="0.25">
      <c r="A175" s="627" t="str">
        <f>'02 LISTA CONTROLLO E RAPPORTO'!A175</f>
        <v/>
      </c>
      <c r="B175" s="187">
        <f>'02 LISTA CONTROLLO E RAPPORTO'!B175</f>
        <v>2102.02</v>
      </c>
      <c r="C175" s="58" t="str">
        <f>'02 LISTA CONTROLLO E RAPPORTO'!C175</f>
        <v>Descrizione del difetto: Mancano le designazioni dei locali corrispondenti al piano sinottico affisse in modo permanente.</v>
      </c>
      <c r="D175" s="71"/>
      <c r="E175" s="8" t="s">
        <v>2072</v>
      </c>
      <c r="F175" s="8" t="s">
        <v>2072</v>
      </c>
      <c r="G175" s="1"/>
      <c r="H175" s="1"/>
    </row>
    <row r="176" spans="1:8" ht="29.45" hidden="1" customHeight="1" thickBot="1" x14ac:dyDescent="0.3">
      <c r="A176" s="233" t="str">
        <f>'02 LISTA CONTROLLO E RAPPORTO'!A176</f>
        <v/>
      </c>
      <c r="B176" s="222"/>
      <c r="C176" s="617" t="str">
        <f>'02 LISTA CONTROLLO E RAPPORTO'!C176</f>
        <v>I locali devono essere contrassegnati esattamente come indicato nel piano sinottico. Per i dettagli vedi le ITO, cap. 2.95.1.</v>
      </c>
      <c r="D176" s="236"/>
      <c r="E176" s="8" t="s">
        <v>2072</v>
      </c>
      <c r="F176" s="8" t="s">
        <v>2072</v>
      </c>
      <c r="G176" s="1"/>
      <c r="H176" s="1"/>
    </row>
    <row r="177" spans="1:8" ht="30.75" hidden="1" customHeight="1" thickBot="1" x14ac:dyDescent="0.3">
      <c r="A177" s="73" t="str">
        <f>'02 LISTA CONTROLLO E RAPPORTO'!A177</f>
        <v/>
      </c>
      <c r="B177" s="203">
        <f>'02 LISTA CONTROLLO E RAPPORTO'!B177</f>
        <v>2103</v>
      </c>
      <c r="C177" s="616" t="str">
        <f>'02 LISTA CONTROLLO E RAPPORTO'!C177</f>
        <v>Estintori (*obbligatori nei rifugi dove è prescritto o è stato installato un gruppo elettrogeno d’emergenza)</v>
      </c>
      <c r="D177" s="603"/>
      <c r="E177" s="8" t="s">
        <v>2072</v>
      </c>
      <c r="F177" s="8" t="s">
        <v>2072</v>
      </c>
      <c r="G177" s="8" t="s">
        <v>2072</v>
      </c>
      <c r="H177" s="1"/>
    </row>
    <row r="178" spans="1:8" ht="59.25" hidden="1" customHeight="1" x14ac:dyDescent="0.25">
      <c r="A178" s="76" t="str">
        <f>'02 LISTA CONTROLLO E RAPPORTO'!A178</f>
        <v/>
      </c>
      <c r="B178" s="196">
        <f>'02 LISTA CONTROLLO E RAPPORTO'!B178</f>
        <v>2103.0100000000002</v>
      </c>
      <c r="C178" s="77" t="str">
        <f>'02 LISTA CONTROLLO E RAPPORTO'!C178</f>
        <v>Descrizione del difetto: non sono presenti estintori nella costruzione di protezione.</v>
      </c>
      <c r="D178" s="79"/>
      <c r="E178" s="8" t="s">
        <v>2072</v>
      </c>
      <c r="F178" s="8" t="s">
        <v>2072</v>
      </c>
      <c r="G178" s="8" t="s">
        <v>2072</v>
      </c>
      <c r="H178" s="1"/>
    </row>
    <row r="179" spans="1:8" ht="120.75" hidden="1" thickBot="1" x14ac:dyDescent="0.3">
      <c r="A179" s="233" t="str">
        <f>'02 LISTA CONTROLLO E RAPPORTO'!A179</f>
        <v/>
      </c>
      <c r="B179" s="219"/>
      <c r="C179" s="234"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179" s="236"/>
      <c r="E179" s="8" t="s">
        <v>2072</v>
      </c>
      <c r="F179" s="8" t="s">
        <v>2072</v>
      </c>
      <c r="G179" s="8" t="s">
        <v>2072</v>
      </c>
      <c r="H179" s="1"/>
    </row>
    <row r="180" spans="1:8" ht="59.25" hidden="1" customHeight="1" x14ac:dyDescent="0.25">
      <c r="A180" s="76" t="str">
        <f>'02 LISTA CONTROLLO E RAPPORTO'!A180</f>
        <v/>
      </c>
      <c r="B180" s="195">
        <f>'02 LISTA CONTROLLO E RAPPORTO'!B180</f>
        <v>2103.02</v>
      </c>
      <c r="C180" s="75" t="str">
        <f>'02 LISTA CONTROLLO E RAPPORTO'!C180</f>
        <v>Descrizione del difetto: gli estintori non sono stati sottoposti a manutenzione e non sono piombati in modo regolamentare.</v>
      </c>
      <c r="D180" s="79"/>
      <c r="E180" s="8" t="s">
        <v>2072</v>
      </c>
      <c r="F180" s="8" t="s">
        <v>2072</v>
      </c>
      <c r="G180" s="8" t="s">
        <v>2072</v>
      </c>
      <c r="H180" s="1"/>
    </row>
    <row r="181" spans="1:8" ht="135.75" hidden="1" thickBot="1" x14ac:dyDescent="0.3">
      <c r="A181" s="218" t="str">
        <f>'02 LISTA CONTROLLO E RAPPORTO'!A181</f>
        <v/>
      </c>
      <c r="B181" s="219"/>
      <c r="C181" s="234"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181" s="236"/>
      <c r="E181" s="8" t="s">
        <v>2072</v>
      </c>
      <c r="F181" s="8" t="s">
        <v>2072</v>
      </c>
      <c r="G181" s="8" t="s">
        <v>2072</v>
      </c>
      <c r="H181" s="1"/>
    </row>
    <row r="182" spans="1:8" ht="59.25" hidden="1" customHeight="1" x14ac:dyDescent="0.25">
      <c r="A182" s="76" t="str">
        <f>'02 LISTA CONTROLLO E RAPPORTO'!A182</f>
        <v/>
      </c>
      <c r="B182" s="195">
        <f>'02 LISTA CONTROLLO E RAPPORTO'!B182</f>
        <v>2103.0300000000002</v>
      </c>
      <c r="C182" s="75" t="str">
        <f>'02 LISTA CONTROLLO E RAPPORTO'!C182</f>
        <v>Descrizione del difetto: gli estintori presenti non sono del tipo giusto.</v>
      </c>
      <c r="D182" s="79"/>
      <c r="E182" s="8" t="s">
        <v>2072</v>
      </c>
      <c r="F182" s="8" t="s">
        <v>2072</v>
      </c>
      <c r="G182" s="8" t="s">
        <v>2072</v>
      </c>
      <c r="H182" s="1"/>
    </row>
    <row r="183" spans="1:8" ht="58.35" hidden="1" customHeight="1" x14ac:dyDescent="0.25">
      <c r="A183" s="218" t="str">
        <f>'02 LISTA CONTROLLO E RAPPORTO'!A183</f>
        <v/>
      </c>
      <c r="B183" s="219"/>
      <c r="C183" s="234"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183" s="236"/>
      <c r="E183" s="8" t="s">
        <v>2072</v>
      </c>
      <c r="F183" s="8" t="s">
        <v>2072</v>
      </c>
      <c r="G183" s="8" t="s">
        <v>2072</v>
      </c>
      <c r="H183" s="1"/>
    </row>
    <row r="184" spans="1:8" ht="59.25" hidden="1" customHeight="1" x14ac:dyDescent="0.25">
      <c r="A184" s="76" t="str">
        <f>'02 LISTA CONTROLLO E RAPPORTO'!A184</f>
        <v/>
      </c>
      <c r="B184" s="195">
        <f>'02 LISTA CONTROLLO E RAPPORTO'!B184</f>
        <v>2103.04</v>
      </c>
      <c r="C184" s="75" t="str">
        <f>'02 LISTA CONTROLLO E RAPPORTO'!C184</f>
        <v>Descrizione del difetto: non ci sono abbastanza estintori montati in modo resistente agli urti.</v>
      </c>
      <c r="D184" s="79"/>
      <c r="E184" s="8" t="s">
        <v>2072</v>
      </c>
      <c r="F184" s="8" t="s">
        <v>2072</v>
      </c>
      <c r="G184" s="8" t="s">
        <v>2072</v>
      </c>
      <c r="H184" s="1"/>
    </row>
    <row r="185" spans="1:8" ht="72.95" hidden="1" customHeight="1" x14ac:dyDescent="0.25">
      <c r="A185" s="218" t="str">
        <f>'02 LISTA CONTROLLO E RAPPORTO'!A185</f>
        <v/>
      </c>
      <c r="B185" s="219"/>
      <c r="C185" s="234"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185" s="236"/>
      <c r="E185" s="8" t="s">
        <v>2072</v>
      </c>
      <c r="F185" s="8" t="s">
        <v>2072</v>
      </c>
      <c r="G185" s="8" t="s">
        <v>2072</v>
      </c>
      <c r="H185" s="1"/>
    </row>
    <row r="186" spans="1:8" ht="59.25" hidden="1" customHeight="1" x14ac:dyDescent="0.25">
      <c r="A186" s="76" t="str">
        <f>'02 LISTA CONTROLLO E RAPPORTO'!A186</f>
        <v/>
      </c>
      <c r="B186" s="195">
        <f>'02 LISTA CONTROLLO E RAPPORTO'!B186</f>
        <v>2103.0500000000002</v>
      </c>
      <c r="C186" s="75" t="str">
        <f>'02 LISTA CONTROLLO E RAPPORTO'!C186</f>
        <v>Descrizione del difetto: gli estintori non sono montati nel posto giusto.</v>
      </c>
      <c r="D186" s="79"/>
      <c r="E186" s="8" t="s">
        <v>2072</v>
      </c>
      <c r="F186" s="8" t="s">
        <v>2072</v>
      </c>
      <c r="G186" s="8" t="s">
        <v>2072</v>
      </c>
      <c r="H186" s="1"/>
    </row>
    <row r="187" spans="1:8" ht="87.6" hidden="1" customHeight="1" thickBot="1" x14ac:dyDescent="0.3">
      <c r="A187" s="233" t="str">
        <f>'02 LISTA CONTROLLO E RAPPORTO'!A187</f>
        <v/>
      </c>
      <c r="B187" s="222"/>
      <c r="C187" s="617"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187" s="237"/>
      <c r="E187" s="8" t="s">
        <v>2072</v>
      </c>
      <c r="F187" s="8" t="s">
        <v>2072</v>
      </c>
      <c r="G187" s="8" t="s">
        <v>2072</v>
      </c>
      <c r="H187" s="1"/>
    </row>
    <row r="188" spans="1:8" ht="16.5" customHeight="1" thickBot="1" x14ac:dyDescent="0.3">
      <c r="A188" s="154" t="str">
        <f>'02 LISTA CONTROLLO E RAPPORTO'!A188</f>
        <v/>
      </c>
      <c r="B188" s="614">
        <f>'02 LISTA CONTROLLO E RAPPORTO'!B188</f>
        <v>2200</v>
      </c>
      <c r="C188" s="615" t="str">
        <f>'02 LISTA CONTROLLO E RAPPORTO'!C188</f>
        <v>Involucro della costruzione di protezione, accessi, opere esterne, dintorni</v>
      </c>
      <c r="D188" s="612"/>
      <c r="E188" s="8" t="s">
        <v>2072</v>
      </c>
      <c r="F188" s="8" t="s">
        <v>2072</v>
      </c>
      <c r="G188" s="8" t="s">
        <v>2072</v>
      </c>
      <c r="H188" s="8" t="s">
        <v>2072</v>
      </c>
    </row>
    <row r="189" spans="1:8" ht="15.75" thickBot="1" x14ac:dyDescent="0.3">
      <c r="A189" s="73" t="str">
        <f>'02 LISTA CONTROLLO E RAPPORTO'!A189</f>
        <v/>
      </c>
      <c r="B189" s="203">
        <f>'02 LISTA CONTROLLO E RAPPORTO'!B189</f>
        <v>2201</v>
      </c>
      <c r="C189" s="616" t="str">
        <f>'02 LISTA CONTROLLO E RAPPORTO'!C189</f>
        <v>Involucro della costruzione di protezione</v>
      </c>
      <c r="D189" s="603"/>
      <c r="E189" s="8" t="s">
        <v>2072</v>
      </c>
      <c r="F189" s="8" t="s">
        <v>2072</v>
      </c>
      <c r="G189" s="8" t="s">
        <v>2072</v>
      </c>
      <c r="H189" s="8" t="s">
        <v>2072</v>
      </c>
    </row>
    <row r="190" spans="1:8" ht="48.75" customHeight="1" x14ac:dyDescent="0.25">
      <c r="A190" s="69" t="str">
        <f>'02 LISTA CONTROLLO E RAPPORTO'!A190</f>
        <v/>
      </c>
      <c r="B190" s="197">
        <f>'02 LISTA CONTROLLO E RAPPORTO'!B190</f>
        <v>2201.0100000000002</v>
      </c>
      <c r="C190" s="70" t="str">
        <f>'02 LISTA CONTROLLO E RAPPORTO'!C190</f>
        <v>Descrizione del difetto: l’involucro della costruzione di protezione è danneggiato o non ermetico.</v>
      </c>
      <c r="D190" s="155"/>
      <c r="E190" s="8" t="s">
        <v>2072</v>
      </c>
      <c r="F190" s="8" t="s">
        <v>2072</v>
      </c>
      <c r="G190" s="8" t="s">
        <v>2072</v>
      </c>
      <c r="H190" s="8" t="s">
        <v>2072</v>
      </c>
    </row>
    <row r="191" spans="1:8" ht="43.7" customHeight="1" x14ac:dyDescent="0.25">
      <c r="A191" s="233" t="str">
        <f>'02 LISTA CONTROLLO E RAPPORTO'!A191</f>
        <v/>
      </c>
      <c r="B191" s="219"/>
      <c r="C191" s="234" t="str">
        <f>'02 LISTA CONTROLLO E RAPPORTO'!C191</f>
        <v>Se viene ad esempio individuata una crepa con infiltrazioni d’acqua nell’involucro di protezione, ci si deve accordare con l’ente cantonale delle costruzioni di protezione su come procedere.</v>
      </c>
      <c r="D191" s="236"/>
      <c r="E191" s="8" t="s">
        <v>2072</v>
      </c>
      <c r="F191" s="8" t="s">
        <v>2072</v>
      </c>
      <c r="G191" s="8" t="s">
        <v>2072</v>
      </c>
      <c r="H191" s="8" t="s">
        <v>2072</v>
      </c>
    </row>
    <row r="192" spans="1:8" ht="46.5" customHeight="1" x14ac:dyDescent="0.25">
      <c r="A192" s="627" t="str">
        <f>'02 LISTA CONTROLLO E RAPPORTO'!A192</f>
        <v/>
      </c>
      <c r="B192" s="187">
        <f>'02 LISTA CONTROLLO E RAPPORTO'!B192</f>
        <v>2201.02</v>
      </c>
      <c r="C192" s="58" t="str">
        <f>'02 LISTA CONTROLLO E RAPPORTO'!C192</f>
        <v>Descrizione del difetto: l’involucro di protezione presenta crepe larghe più di 2 mm senza infiltrazione d’acqua.</v>
      </c>
      <c r="D192" s="71"/>
      <c r="E192" s="8" t="s">
        <v>2072</v>
      </c>
      <c r="F192" s="8" t="s">
        <v>2072</v>
      </c>
      <c r="G192" s="8" t="s">
        <v>2072</v>
      </c>
      <c r="H192" s="8" t="s">
        <v>2072</v>
      </c>
    </row>
    <row r="193" spans="1:8" ht="72.95" customHeight="1" x14ac:dyDescent="0.25">
      <c r="A193" s="233" t="str">
        <f>'02 LISTA CONTROLLO E RAPPORTO'!A193</f>
        <v/>
      </c>
      <c r="B193" s="219"/>
      <c r="C193" s="234"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193" s="236"/>
      <c r="E193" s="8" t="s">
        <v>2072</v>
      </c>
      <c r="F193" s="8" t="s">
        <v>2072</v>
      </c>
      <c r="G193" s="8" t="s">
        <v>2072</v>
      </c>
      <c r="H193" s="8" t="s">
        <v>2072</v>
      </c>
    </row>
    <row r="194" spans="1:8" ht="45" customHeight="1" x14ac:dyDescent="0.25">
      <c r="A194" s="628" t="str">
        <f>'02 LISTA CONTROLLO E RAPPORTO'!A194</f>
        <v/>
      </c>
      <c r="B194" s="61">
        <f>'02 LISTA CONTROLLO E RAPPORTO'!B194</f>
        <v>2201.0300000000002</v>
      </c>
      <c r="C194" s="12" t="str">
        <f>'02 LISTA CONTROLLO E RAPPORTO'!C194</f>
        <v>Descrizione del difetto: non tutti gli attraversamenti dell’involucro di protezione sono ermetici ai gas e resistenti alla pressione come prescritto dall’UFPP.</v>
      </c>
      <c r="D194" s="72"/>
      <c r="E194" s="8" t="s">
        <v>2072</v>
      </c>
      <c r="F194" s="8" t="s">
        <v>2072</v>
      </c>
      <c r="G194" s="8" t="s">
        <v>2072</v>
      </c>
      <c r="H194" s="8" t="s">
        <v>2072</v>
      </c>
    </row>
    <row r="195" spans="1:8" ht="150" x14ac:dyDescent="0.25">
      <c r="A195" s="233" t="str">
        <f>'02 LISTA CONTROLLO E RAPPORTO'!A195</f>
        <v/>
      </c>
      <c r="B195" s="219"/>
      <c r="C195" s="234"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195" s="236"/>
      <c r="E195" s="8" t="s">
        <v>2072</v>
      </c>
      <c r="F195" s="8" t="s">
        <v>2072</v>
      </c>
      <c r="G195" s="8" t="s">
        <v>2072</v>
      </c>
      <c r="H195" s="8" t="s">
        <v>2072</v>
      </c>
    </row>
    <row r="196" spans="1:8" ht="46.5" customHeight="1" x14ac:dyDescent="0.25">
      <c r="A196" s="627" t="str">
        <f>'02 LISTA CONTROLLO E RAPPORTO'!A196</f>
        <v/>
      </c>
      <c r="B196" s="187">
        <f>'02 LISTA CONTROLLO E RAPPORTO'!B196</f>
        <v>2201.04</v>
      </c>
      <c r="C196" s="58" t="str">
        <f>'02 LISTA CONTROLLO E RAPPORTO'!C196</f>
        <v>Descrizione del difetto: i danni esistenti non sono riparati (le scagliature non sono aggiustate, l’armatura scoperta non è trattata).</v>
      </c>
      <c r="D196" s="71"/>
      <c r="E196" s="8" t="s">
        <v>2072</v>
      </c>
      <c r="F196" s="8" t="s">
        <v>2072</v>
      </c>
      <c r="G196" s="8" t="s">
        <v>2072</v>
      </c>
      <c r="H196" s="8" t="s">
        <v>2072</v>
      </c>
    </row>
    <row r="197" spans="1:8" ht="45" x14ac:dyDescent="0.25">
      <c r="A197" s="233" t="str">
        <f>'02 LISTA CONTROLLO E RAPPORTO'!A197</f>
        <v/>
      </c>
      <c r="B197" s="219"/>
      <c r="C197" s="234" t="str">
        <f>'02 LISTA CONTROLLO E RAPPORTO'!C197</f>
        <v>I ferri d’armatura scoperti devono essere trattati da una ditta specializzata e le scagliature riprofilate.</v>
      </c>
      <c r="D197" s="236"/>
      <c r="E197" s="8" t="s">
        <v>2072</v>
      </c>
      <c r="F197" s="8" t="s">
        <v>2072</v>
      </c>
      <c r="G197" s="8" t="s">
        <v>2072</v>
      </c>
      <c r="H197" s="8" t="s">
        <v>2072</v>
      </c>
    </row>
    <row r="198" spans="1:8" ht="45" hidden="1" customHeight="1" x14ac:dyDescent="0.25">
      <c r="A198" s="628" t="str">
        <f>'02 LISTA CONTROLLO E RAPPORTO'!A198</f>
        <v/>
      </c>
      <c r="B198" s="61">
        <f>'02 LISTA CONTROLLO E RAPPORTO'!B198</f>
        <v>2201.0500000000002</v>
      </c>
      <c r="C198" s="12" t="str">
        <f>'02 LISTA CONTROLLO E RAPPORTO'!C198</f>
        <v>Descrizione del difetto: non tutti gli attraversamenti tra il locale ventilazione e il locale soggiorno sono ermetici ai gas (paratia tagliafuoco).</v>
      </c>
      <c r="D198" s="72"/>
      <c r="E198" s="8" t="s">
        <v>2072</v>
      </c>
      <c r="F198" s="1"/>
      <c r="G198" s="384"/>
      <c r="H198" s="1"/>
    </row>
    <row r="199" spans="1:8" ht="15" hidden="1" customHeight="1" x14ac:dyDescent="0.25">
      <c r="A199" s="233" t="str">
        <f>'02 LISTA CONTROLLO E RAPPORTO'!A199</f>
        <v/>
      </c>
      <c r="B199" s="219"/>
      <c r="C199" s="234" t="str">
        <f>'02 LISTA CONTROLLO E RAPPORTO'!C199</f>
        <v>Questi attraversamenti devono essere resi ermetici da una ditta specializzata.</v>
      </c>
      <c r="D199" s="236"/>
      <c r="E199" s="8" t="s">
        <v>2072</v>
      </c>
      <c r="F199" s="1"/>
      <c r="G199" s="384"/>
      <c r="H199" s="1"/>
    </row>
    <row r="200" spans="1:8" ht="45" customHeight="1" x14ac:dyDescent="0.25">
      <c r="A200" s="628" t="str">
        <f>'02 LISTA CONTROLLO E RAPPORTO'!A200</f>
        <v/>
      </c>
      <c r="B200" s="61">
        <f>'02 LISTA CONTROLLO E RAPPORTO'!B200</f>
        <v>2201.06</v>
      </c>
      <c r="C200" s="12" t="str">
        <f>'02 LISTA CONTROLLO E RAPPORTO'!C200</f>
        <v>Descrizione del difetto: le pareti e/o le solette sono intaccate da muffa.</v>
      </c>
      <c r="D200" s="72"/>
      <c r="E200" s="8" t="s">
        <v>2072</v>
      </c>
      <c r="F200" s="8" t="s">
        <v>2072</v>
      </c>
      <c r="G200" s="8" t="s">
        <v>2072</v>
      </c>
      <c r="H200" s="8" t="s">
        <v>2072</v>
      </c>
    </row>
    <row r="201" spans="1:8" ht="44.1" customHeight="1" thickBot="1" x14ac:dyDescent="0.3">
      <c r="A201" s="233" t="str">
        <f>'02 LISTA CONTROLLO E RAPPORTO'!A201</f>
        <v/>
      </c>
      <c r="B201" s="222"/>
      <c r="C201" s="617"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01" s="236"/>
      <c r="E201" s="8" t="s">
        <v>2072</v>
      </c>
      <c r="F201" s="8" t="s">
        <v>2072</v>
      </c>
      <c r="G201" s="8" t="s">
        <v>2072</v>
      </c>
      <c r="H201" s="8" t="s">
        <v>2072</v>
      </c>
    </row>
    <row r="202" spans="1:8" ht="15" customHeight="1" thickBot="1" x14ac:dyDescent="0.3">
      <c r="A202" s="73" t="str">
        <f>'02 LISTA CONTROLLO E RAPPORTO'!A202</f>
        <v/>
      </c>
      <c r="B202" s="203">
        <f>'02 LISTA CONTROLLO E RAPPORTO'!B202</f>
        <v>2202</v>
      </c>
      <c r="C202" s="616" t="str">
        <f>'02 LISTA CONTROLLO E RAPPORTO'!C202</f>
        <v>Uscite di sicurezza (US) e cunicoli d’evasione (CE)</v>
      </c>
      <c r="D202" s="603"/>
      <c r="E202" s="8" t="s">
        <v>2072</v>
      </c>
      <c r="F202" s="8" t="s">
        <v>2072</v>
      </c>
      <c r="G202" s="8" t="s">
        <v>2072</v>
      </c>
      <c r="H202" s="8" t="s">
        <v>2072</v>
      </c>
    </row>
    <row r="203" spans="1:8" ht="45" customHeight="1" x14ac:dyDescent="0.25">
      <c r="A203" s="67" t="str">
        <f>'02 LISTA CONTROLLO E RAPPORTO'!A203</f>
        <v/>
      </c>
      <c r="B203" s="189">
        <f>'02 LISTA CONTROLLO E RAPPORTO'!B203</f>
        <v>2202.0100000000002</v>
      </c>
      <c r="C203" s="68" t="str">
        <f>'02 LISTA CONTROLLO E RAPPORTO'!C203</f>
        <v>Descrizione del difetto: l’accesso ai pozzi d’uscita per effettuare la manutenzione non è garantito.</v>
      </c>
      <c r="D203" s="72"/>
      <c r="E203" s="8" t="s">
        <v>2072</v>
      </c>
      <c r="F203" s="8" t="s">
        <v>2072</v>
      </c>
      <c r="G203" s="8" t="s">
        <v>2072</v>
      </c>
      <c r="H203" s="8" t="s">
        <v>2072</v>
      </c>
    </row>
    <row r="204" spans="1:8" ht="15" customHeight="1" x14ac:dyDescent="0.25">
      <c r="A204" s="233" t="str">
        <f>'02 LISTA CONTROLLO E RAPPORTO'!A204</f>
        <v/>
      </c>
      <c r="B204" s="219"/>
      <c r="C204" s="234" t="str">
        <f>'02 LISTA CONTROLLO E RAPPORTO'!C204</f>
        <v xml:space="preserve">L’accesso ai pozzi deve essere garantito. </v>
      </c>
      <c r="D204" s="236"/>
      <c r="E204" s="8" t="s">
        <v>2072</v>
      </c>
      <c r="F204" s="8" t="s">
        <v>2072</v>
      </c>
      <c r="G204" s="8" t="s">
        <v>2072</v>
      </c>
      <c r="H204" s="8" t="s">
        <v>2072</v>
      </c>
    </row>
    <row r="205" spans="1:8" ht="60" x14ac:dyDescent="0.25">
      <c r="A205" s="233" t="str">
        <f>'02 LISTA CONTROLLO E RAPPORTO'!A205</f>
        <v/>
      </c>
      <c r="B205" s="219"/>
      <c r="C205" s="234" t="str">
        <f>'02 LISTA CONTROLLO E RAPPORTO'!C205</f>
        <v>Le uscite di sicurezza (US) devono avere un’apertura di almeno 0.60 m x 0.80 m. I cunicoli d’evasione (CE) devono avere un’apertura di almeno 0.60 m x 0.60 m.</v>
      </c>
      <c r="D205" s="236"/>
      <c r="E205" s="8" t="s">
        <v>2072</v>
      </c>
      <c r="F205" s="8" t="s">
        <v>2072</v>
      </c>
      <c r="G205" s="8" t="s">
        <v>2072</v>
      </c>
      <c r="H205" s="8" t="s">
        <v>2072</v>
      </c>
    </row>
    <row r="206" spans="1:8" ht="44.1" customHeight="1" x14ac:dyDescent="0.25">
      <c r="A206" s="233" t="str">
        <f>'02 LISTA CONTROLLO E RAPPORTO'!A206</f>
        <v/>
      </c>
      <c r="B206" s="219"/>
      <c r="C206" s="234" t="str">
        <f>'02 LISTA CONTROLLO E RAPPORTO'!C206</f>
        <v>Il profilo metallico avvitato sui bordi dell’apertura la rimpicciolisce su entrambi i lati di 0.10 m. Deve quindi essere concepito in maniera da poter essere facilmente rimosso in caso di occupazione del rifugio.</v>
      </c>
      <c r="D206" s="236"/>
      <c r="E206" s="8" t="s">
        <v>2072</v>
      </c>
      <c r="F206" s="8" t="s">
        <v>2072</v>
      </c>
      <c r="G206" s="8" t="s">
        <v>2072</v>
      </c>
      <c r="H206" s="8" t="s">
        <v>2072</v>
      </c>
    </row>
    <row r="207" spans="1:8" ht="60" x14ac:dyDescent="0.25">
      <c r="A207" s="233" t="str">
        <f>'02 LISTA CONTROLLO E RAPPORTO'!A207</f>
        <v/>
      </c>
      <c r="B207" s="219"/>
      <c r="C207" s="234" t="str">
        <f>'02 LISTA CONTROLLO E RAPPORTO'!C207</f>
        <v>L’isolazione esterna rimpicciolisce l’apertura di 0.10 m e deve essere adattata in modo tale che l’apertura raggiunga le dimensioni prescritte.</v>
      </c>
      <c r="D207" s="236"/>
      <c r="E207" s="8" t="s">
        <v>2072</v>
      </c>
      <c r="F207" s="8" t="s">
        <v>2072</v>
      </c>
      <c r="G207" s="8" t="s">
        <v>2072</v>
      </c>
      <c r="H207" s="8" t="s">
        <v>2072</v>
      </c>
    </row>
    <row r="208" spans="1:8" ht="29.45" customHeight="1" x14ac:dyDescent="0.25">
      <c r="A208" s="233" t="str">
        <f>'02 LISTA CONTROLLO E RAPPORTO'!A208</f>
        <v/>
      </c>
      <c r="B208" s="219"/>
      <c r="C208" s="234" t="str">
        <f>'02 LISTA CONTROLLO E RAPPORTO'!C208</f>
        <v>L’elemento del pozzo luce (altezza min. 1 m) deve essere smontato e sostituito da un elemento più grande, in modo che l’apertura raggiunga almeno le dimensioni prescritte.</v>
      </c>
      <c r="D208" s="236"/>
      <c r="E208" s="8" t="s">
        <v>2072</v>
      </c>
      <c r="F208" s="8" t="s">
        <v>2072</v>
      </c>
      <c r="G208" s="8" t="s">
        <v>2072</v>
      </c>
      <c r="H208" s="8" t="s">
        <v>2072</v>
      </c>
    </row>
    <row r="209" spans="1:8" ht="29.45" customHeight="1" x14ac:dyDescent="0.25">
      <c r="A209" s="233" t="str">
        <f>'02 LISTA CONTROLLO E RAPPORTO'!A209</f>
        <v/>
      </c>
      <c r="B209" s="219"/>
      <c r="C209" s="234" t="str">
        <f>'02 LISTA CONTROLLO E RAPPORTO'!C209</f>
        <v>Se l’accesso ai pozzi d’uscita non è sufficientemente garantito, ci si deve accordare con l’ente cantonale responsabile delle costruzioni di protezione su come procedere.</v>
      </c>
      <c r="D209" s="236"/>
      <c r="E209" s="8" t="s">
        <v>2072</v>
      </c>
      <c r="F209" s="8" t="s">
        <v>2072</v>
      </c>
      <c r="G209" s="8" t="s">
        <v>2072</v>
      </c>
      <c r="H209" s="8" t="s">
        <v>2072</v>
      </c>
    </row>
    <row r="210" spans="1:8" ht="45" customHeight="1" x14ac:dyDescent="0.25">
      <c r="A210" s="67" t="str">
        <f>'02 LISTA CONTROLLO E RAPPORTO'!A210</f>
        <v/>
      </c>
      <c r="B210" s="61">
        <f>'02 LISTA CONTROLLO E RAPPORTO'!B210</f>
        <v>2202.02</v>
      </c>
      <c r="C210" s="12" t="str">
        <f>'02 LISTA CONTROLLO E RAPPORTO'!C210</f>
        <v>Descrizione del difetto: lo spigolo inferiore dell’architrave dell’apertura del coperchio blindato (CB) non si trova ad almeno 35 cm sotto terra.</v>
      </c>
      <c r="D210" s="72"/>
      <c r="E210" s="8" t="s">
        <v>2072</v>
      </c>
      <c r="F210" s="8" t="s">
        <v>2072</v>
      </c>
      <c r="G210" s="8" t="s">
        <v>2072</v>
      </c>
      <c r="H210" s="8" t="s">
        <v>2072</v>
      </c>
    </row>
    <row r="211" spans="1:8" ht="29.45" customHeight="1" x14ac:dyDescent="0.25">
      <c r="A211" s="233" t="str">
        <f>'02 LISTA CONTROLLO E RAPPORTO'!A211</f>
        <v/>
      </c>
      <c r="B211" s="219"/>
      <c r="C211" s="234" t="str">
        <f>'02 LISTA CONTROLLO E RAPPORTO'!C211</f>
        <v>L’architrave dell’apertura del coperchio blindato (CB) deve trovarsi almeno 35 cm sotto terra (protezione dalle radiazioni e dalle schegge).</v>
      </c>
      <c r="D211" s="236"/>
      <c r="E211" s="8" t="s">
        <v>2072</v>
      </c>
      <c r="F211" s="8" t="s">
        <v>2072</v>
      </c>
      <c r="G211" s="8" t="s">
        <v>2072</v>
      </c>
      <c r="H211" s="8" t="s">
        <v>2072</v>
      </c>
    </row>
    <row r="212" spans="1:8" ht="45" x14ac:dyDescent="0.25">
      <c r="A212" s="233" t="str">
        <f>'02 LISTA CONTROLLO E RAPPORTO'!A212</f>
        <v/>
      </c>
      <c r="B212" s="219"/>
      <c r="C212" s="234" t="str">
        <f>'02 LISTA CONTROLLO E RAPPORTO'!C212</f>
        <v>Il pozzo dell’uscita di sicurezza deve essere innalzato e il terreno circostante adattato di conseguenza.</v>
      </c>
      <c r="D212" s="236"/>
      <c r="E212" s="8" t="s">
        <v>2072</v>
      </c>
      <c r="F212" s="8" t="s">
        <v>2072</v>
      </c>
      <c r="G212" s="8" t="s">
        <v>2072</v>
      </c>
      <c r="H212" s="8" t="s">
        <v>2072</v>
      </c>
    </row>
    <row r="213" spans="1:8" ht="29.45" customHeight="1" x14ac:dyDescent="0.25">
      <c r="A213" s="233" t="str">
        <f>'02 LISTA CONTROLLO E RAPPORTO'!A213</f>
        <v/>
      </c>
      <c r="B213" s="219"/>
      <c r="C213" s="234" t="str">
        <f>'02 LISTA CONTROLLO E RAPPORTO'!C213</f>
        <v>In presenza di un difetto di questo tipo, ci si deve accordare con l’ente cantonale responsabile delle costruzioni di protezione su come procedere.</v>
      </c>
      <c r="D213" s="236"/>
      <c r="E213" s="8" t="s">
        <v>2072</v>
      </c>
      <c r="F213" s="8" t="s">
        <v>2072</v>
      </c>
      <c r="G213" s="8" t="s">
        <v>2072</v>
      </c>
      <c r="H213" s="8" t="s">
        <v>2072</v>
      </c>
    </row>
    <row r="214" spans="1:8" ht="45" customHeight="1" x14ac:dyDescent="0.25">
      <c r="A214" s="67" t="str">
        <f>'02 LISTA CONTROLLO E RAPPORTO'!A214</f>
        <v/>
      </c>
      <c r="B214" s="61">
        <f>'02 LISTA CONTROLLO E RAPPORTO'!B214</f>
        <v>2202.0300000000002</v>
      </c>
      <c r="C214" s="12" t="str">
        <f>'02 LISTA CONTROLLO E RAPPORTO'!C214</f>
        <v>Descrizione del difetto: lo spigolo superiore dei pozzi d’uscita non è adattato all’altezza del terreno circostante.</v>
      </c>
      <c r="D214" s="72"/>
      <c r="E214" s="8" t="s">
        <v>2072</v>
      </c>
      <c r="F214" s="8" t="s">
        <v>2072</v>
      </c>
      <c r="G214" s="8" t="s">
        <v>2072</v>
      </c>
      <c r="H214" s="8" t="s">
        <v>2072</v>
      </c>
    </row>
    <row r="215" spans="1:8" ht="43.7" customHeight="1" x14ac:dyDescent="0.25">
      <c r="A215" s="233" t="str">
        <f>'02 LISTA CONTROLLO E RAPPORTO'!A215</f>
        <v/>
      </c>
      <c r="B215" s="219"/>
      <c r="C215" s="234" t="str">
        <f>'02 LISTA CONTROLLO E RAPPORTO'!C215</f>
        <v>Lo spigolo superiore dei pozzi delle uscite di sicurezza e dei cunicoli d’evasione deve raggiungere l’altezza del terreno, in caso contrario deve essere innalzato almeno fino a filo del terreno.</v>
      </c>
      <c r="D215" s="236"/>
      <c r="E215" s="8" t="s">
        <v>2072</v>
      </c>
      <c r="F215" s="8" t="s">
        <v>2072</v>
      </c>
      <c r="G215" s="8" t="s">
        <v>2072</v>
      </c>
      <c r="H215" s="8" t="s">
        <v>2072</v>
      </c>
    </row>
    <row r="216" spans="1:8" ht="59.25" customHeight="1" x14ac:dyDescent="0.25">
      <c r="A216" s="633" t="str">
        <f>'02 LISTA CONTROLLO E RAPPORTO'!A216</f>
        <v/>
      </c>
      <c r="B216" s="195">
        <f>'02 LISTA CONTROLLO E RAPPORTO'!B216</f>
        <v>2202.04</v>
      </c>
      <c r="C216" s="75" t="str">
        <f>'02 LISTA CONTROLLO E RAPPORTO'!C216</f>
        <v>Descrizione del difetto: le coperture dei pozzi (coperchi, griglie) non sono assicurate.</v>
      </c>
      <c r="D216" s="79"/>
      <c r="E216" s="8" t="s">
        <v>2072</v>
      </c>
      <c r="F216" s="8" t="s">
        <v>2072</v>
      </c>
      <c r="G216" s="8" t="s">
        <v>2072</v>
      </c>
      <c r="H216" s="8" t="s">
        <v>2072</v>
      </c>
    </row>
    <row r="217" spans="1:8" ht="120" x14ac:dyDescent="0.25">
      <c r="A217" s="233" t="str">
        <f>'02 LISTA CONTROLLO E RAPPORTO'!A217</f>
        <v/>
      </c>
      <c r="B217" s="219"/>
      <c r="C217" s="234"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17" s="236"/>
      <c r="E217" s="8" t="s">
        <v>2072</v>
      </c>
      <c r="F217" s="8" t="s">
        <v>2072</v>
      </c>
      <c r="G217" s="8" t="s">
        <v>2072</v>
      </c>
      <c r="H217" s="8" t="s">
        <v>2072</v>
      </c>
    </row>
    <row r="218" spans="1:8" ht="70.7" customHeight="1" x14ac:dyDescent="0.25">
      <c r="A218" s="233" t="str">
        <f>'02 LISTA CONTROLLO E RAPPORTO'!A218</f>
        <v/>
      </c>
      <c r="B218" s="219"/>
      <c r="C218" s="234"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18" s="236"/>
      <c r="E218" s="8" t="s">
        <v>2072</v>
      </c>
      <c r="F218" s="8" t="s">
        <v>2072</v>
      </c>
      <c r="G218" s="8" t="s">
        <v>2072</v>
      </c>
      <c r="H218" s="8" t="s">
        <v>2072</v>
      </c>
    </row>
    <row r="219" spans="1:8" ht="45" customHeight="1" x14ac:dyDescent="0.25">
      <c r="A219" s="628" t="str">
        <f>'02 LISTA CONTROLLO E RAPPORTO'!A219</f>
        <v/>
      </c>
      <c r="B219" s="61">
        <f>'02 LISTA CONTROLLO E RAPPORTO'!B219</f>
        <v>2202.0500000000002</v>
      </c>
      <c r="C219" s="12" t="str">
        <f>'02 LISTA CONTROLLO E RAPPORTO'!C219</f>
        <v>Descrizione del difetto: a partire da un’altezza del pozzo di ≥ 1.5 fino a ≤ 4.5 m, nella parte più stretta del pozzo non sono presenti né una scala né staffe di risalita funzionali.</v>
      </c>
      <c r="D219" s="72"/>
      <c r="E219" s="8" t="s">
        <v>2072</v>
      </c>
      <c r="F219" s="8" t="s">
        <v>2072</v>
      </c>
      <c r="G219" s="8" t="s">
        <v>2072</v>
      </c>
      <c r="H219" s="8" t="s">
        <v>2072</v>
      </c>
    </row>
    <row r="220" spans="1:8" ht="44.1" customHeight="1" x14ac:dyDescent="0.25">
      <c r="A220" s="233" t="str">
        <f>'02 LISTA CONTROLLO E RAPPORTO'!A220</f>
        <v/>
      </c>
      <c r="B220" s="219"/>
      <c r="C220" s="234" t="str">
        <f>'02 LISTA CONTROLLO E RAPPORTO'!C220</f>
        <v>A partire da 1.50 m d’altezza, il pozzo dev’essere munito di staffe o di scale di risalita (ITRP), che devono essere montate alla parete del pozzo stesso. Non possono terminare sul lato conico dell’uscita.</v>
      </c>
      <c r="D220" s="236"/>
      <c r="E220" s="8" t="s">
        <v>2072</v>
      </c>
      <c r="F220" s="8" t="s">
        <v>2072</v>
      </c>
      <c r="G220" s="8" t="s">
        <v>2072</v>
      </c>
      <c r="H220" s="8" t="s">
        <v>2072</v>
      </c>
    </row>
    <row r="221" spans="1:8" ht="45" customHeight="1" x14ac:dyDescent="0.25">
      <c r="A221" s="628" t="str">
        <f>'02 LISTA CONTROLLO E RAPPORTO'!A221</f>
        <v/>
      </c>
      <c r="B221" s="61">
        <f>'02 LISTA CONTROLLO E RAPPORTO'!B221</f>
        <v>2202.06</v>
      </c>
      <c r="C221" s="12" t="str">
        <f>'02 LISTA CONTROLLO E RAPPORTO'!C221</f>
        <v>Descrizione del difetto: il pozzo dell’uscita di sicurezza con un’altezza di &lt; 4.5 m non corrisponde alle dimensioni minime di 60 cm x 80 cm.</v>
      </c>
      <c r="D221" s="72"/>
      <c r="E221" s="8" t="s">
        <v>2072</v>
      </c>
      <c r="F221" s="8" t="s">
        <v>2072</v>
      </c>
      <c r="G221" s="8" t="s">
        <v>2072</v>
      </c>
      <c r="H221" s="8" t="s">
        <v>2072</v>
      </c>
    </row>
    <row r="222" spans="1:8" ht="29.45" customHeight="1" x14ac:dyDescent="0.25">
      <c r="A222" s="233" t="str">
        <f>'02 LISTA CONTROLLO E RAPPORTO'!A222</f>
        <v/>
      </c>
      <c r="B222" s="219"/>
      <c r="C222" s="234" t="str">
        <f>'02 LISTA CONTROLLO E RAPPORTO'!C222</f>
        <v>Le uscite di sicurezza (US) devono avere un’apertura di almeno 0.60 m x 0.80 m.</v>
      </c>
      <c r="D222" s="236"/>
      <c r="E222" s="8" t="s">
        <v>2072</v>
      </c>
      <c r="F222" s="8" t="s">
        <v>2072</v>
      </c>
      <c r="G222" s="8" t="s">
        <v>2072</v>
      </c>
      <c r="H222" s="8" t="s">
        <v>2072</v>
      </c>
    </row>
    <row r="223" spans="1:8" ht="45" customHeight="1" x14ac:dyDescent="0.25">
      <c r="A223" s="628" t="str">
        <f>'02 LISTA CONTROLLO E RAPPORTO'!A223</f>
        <v/>
      </c>
      <c r="B223" s="61">
        <f>'02 LISTA CONTROLLO E RAPPORTO'!B223</f>
        <v>2202.0700000000002</v>
      </c>
      <c r="C223" s="12" t="str">
        <f>'02 LISTA CONTROLLO E RAPPORTO'!C223</f>
        <v>Descrizione del difetto: il pozzo dell’uscita di sicurezza con un’altezza di ≥ 4.5 m non corrisponde alle dimensioni minime di 1.3 m x 0.8 m o non dispone di un pianerottolo di sicurezza con un passaggio di &gt; 60 cm x 80 cm.</v>
      </c>
      <c r="D223" s="72"/>
      <c r="E223" s="8" t="s">
        <v>2072</v>
      </c>
      <c r="F223" s="8" t="s">
        <v>2072</v>
      </c>
      <c r="G223" s="8" t="s">
        <v>2072</v>
      </c>
      <c r="H223" s="8" t="s">
        <v>2072</v>
      </c>
    </row>
    <row r="224" spans="1:8" ht="44.1" customHeight="1" x14ac:dyDescent="0.25">
      <c r="A224" s="233" t="str">
        <f>'02 LISTA CONTROLLO E RAPPORTO'!A224</f>
        <v/>
      </c>
      <c r="B224" s="219"/>
      <c r="C224" s="234" t="str">
        <f>'02 LISTA CONTROLLO E RAPPORTO'!C224</f>
        <v>A partire da 4.50 m d’altezza, il pozzo dev’essere munito di pianerottoli intermedi alternati lateralmente. In loro assenza, sono prescritte scalette di risalita con gabbia di protezione (gabbia raccomandata da un’altezza di 3.00 m).</v>
      </c>
      <c r="D224" s="236"/>
      <c r="E224" s="8" t="s">
        <v>2072</v>
      </c>
      <c r="F224" s="8" t="s">
        <v>2072</v>
      </c>
      <c r="G224" s="8" t="s">
        <v>2072</v>
      </c>
      <c r="H224" s="8" t="s">
        <v>2072</v>
      </c>
    </row>
    <row r="225" spans="1:8" ht="60" x14ac:dyDescent="0.25">
      <c r="A225" s="233" t="str">
        <f>'02 LISTA CONTROLLO E RAPPORTO'!A225</f>
        <v/>
      </c>
      <c r="B225" s="219"/>
      <c r="C225" s="234" t="str">
        <f>'02 LISTA CONTROLLO E RAPPORTO'!C225</f>
        <v>Occorre installare dei dispositivi d’accesso adeguati e montati fissi in tutta la costruzione, rispettando le pertinenti prescrizioni SUVA.</v>
      </c>
      <c r="D225" s="236"/>
      <c r="E225" s="8" t="s">
        <v>2072</v>
      </c>
      <c r="F225" s="8" t="s">
        <v>2072</v>
      </c>
      <c r="G225" s="8" t="s">
        <v>2072</v>
      </c>
      <c r="H225" s="8" t="s">
        <v>2072</v>
      </c>
    </row>
    <row r="226" spans="1:8" ht="45" customHeight="1" x14ac:dyDescent="0.25">
      <c r="A226" s="628" t="str">
        <f>'02 LISTA CONTROLLO E RAPPORTO'!A226</f>
        <v/>
      </c>
      <c r="B226" s="61">
        <f>'02 LISTA CONTROLLO E RAPPORTO'!B226</f>
        <v>2202.08</v>
      </c>
      <c r="C226" s="12" t="str">
        <f>'02 LISTA CONTROLLO E RAPPORTO'!C226</f>
        <v>Descrizione del difetto: il drenaggio dell’acqua manca o non funziona.</v>
      </c>
      <c r="D226" s="72"/>
      <c r="E226" s="8" t="s">
        <v>2072</v>
      </c>
      <c r="F226" s="8" t="s">
        <v>2072</v>
      </c>
      <c r="G226" s="8" t="s">
        <v>2072</v>
      </c>
      <c r="H226" s="8" t="s">
        <v>2072</v>
      </c>
    </row>
    <row r="227" spans="1:8" ht="44.1" customHeight="1" x14ac:dyDescent="0.25">
      <c r="A227" s="233" t="str">
        <f>'02 LISTA CONTROLLO E RAPPORTO'!A227</f>
        <v/>
      </c>
      <c r="B227" s="219"/>
      <c r="C227" s="234"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27" s="236"/>
      <c r="E227" s="8" t="s">
        <v>2072</v>
      </c>
      <c r="F227" s="8" t="s">
        <v>2072</v>
      </c>
      <c r="G227" s="8" t="s">
        <v>2072</v>
      </c>
      <c r="H227" s="8" t="s">
        <v>2072</v>
      </c>
    </row>
    <row r="228" spans="1:8" ht="29.45" customHeight="1" x14ac:dyDescent="0.25">
      <c r="A228" s="233" t="str">
        <f>'02 LISTA CONTROLLO E RAPPORTO'!A228</f>
        <v/>
      </c>
      <c r="B228" s="219"/>
      <c r="C228" s="234" t="str">
        <f>'02 LISTA CONTROLLO E RAPPORTO'!C228</f>
        <v>In presenza di un difetto ci si deve accordare con l’ente cantonale responsabile delle costruzioni di protezione su come procedere.</v>
      </c>
      <c r="D228" s="236"/>
      <c r="E228" s="8" t="s">
        <v>2072</v>
      </c>
      <c r="F228" s="8" t="s">
        <v>2072</v>
      </c>
      <c r="G228" s="8" t="s">
        <v>2072</v>
      </c>
      <c r="H228" s="8" t="s">
        <v>2072</v>
      </c>
    </row>
    <row r="229" spans="1:8" ht="45" customHeight="1" x14ac:dyDescent="0.25">
      <c r="A229" s="628" t="str">
        <f>'02 LISTA CONTROLLO E RAPPORTO'!A229</f>
        <v/>
      </c>
      <c r="B229" s="61">
        <f>'02 LISTA CONTROLLO E RAPPORTO'!B229</f>
        <v>2202.09</v>
      </c>
      <c r="C229" s="12" t="str">
        <f>'02 LISTA CONTROLLO E RAPPORTO'!C229</f>
        <v>Descrizione del difetto: i pozzi e i CE sono danneggiati.</v>
      </c>
      <c r="D229" s="72"/>
      <c r="E229" s="8" t="s">
        <v>2072</v>
      </c>
      <c r="F229" s="8" t="s">
        <v>2072</v>
      </c>
      <c r="G229" s="8" t="s">
        <v>2072</v>
      </c>
      <c r="H229" s="8" t="s">
        <v>2072</v>
      </c>
    </row>
    <row r="230" spans="1:8" ht="15" customHeight="1" x14ac:dyDescent="0.25">
      <c r="A230" s="233" t="str">
        <f>'02 LISTA CONTROLLO E RAPPORTO'!A230</f>
        <v/>
      </c>
      <c r="B230" s="219"/>
      <c r="C230" s="234" t="str">
        <f>'02 LISTA CONTROLLO E RAPPORTO'!C230</f>
        <v>I pozzi e i CE devono essere riparati.</v>
      </c>
      <c r="D230" s="236"/>
      <c r="E230" s="8" t="s">
        <v>2072</v>
      </c>
      <c r="F230" s="8" t="s">
        <v>2072</v>
      </c>
      <c r="G230" s="8" t="s">
        <v>2072</v>
      </c>
      <c r="H230" s="8" t="s">
        <v>2072</v>
      </c>
    </row>
    <row r="231" spans="1:8" ht="45" customHeight="1" x14ac:dyDescent="0.25">
      <c r="A231" s="628" t="str">
        <f>'02 LISTA CONTROLLO E RAPPORTO'!A231</f>
        <v/>
      </c>
      <c r="B231" s="61">
        <f>'02 LISTA CONTROLLO E RAPPORTO'!B231</f>
        <v>2202.1</v>
      </c>
      <c r="C231" s="12" t="str">
        <f>'02 LISTA CONTROLLO E RAPPORTO'!C231</f>
        <v>Descrizione del difetto: le US / i CE non sono praticabili.</v>
      </c>
      <c r="D231" s="72"/>
      <c r="E231" s="8" t="s">
        <v>2072</v>
      </c>
      <c r="F231" s="8" t="s">
        <v>2072</v>
      </c>
      <c r="G231" s="8" t="s">
        <v>2072</v>
      </c>
      <c r="H231" s="8" t="s">
        <v>2072</v>
      </c>
    </row>
    <row r="232" spans="1:8" ht="29.45" customHeight="1" x14ac:dyDescent="0.25">
      <c r="A232" s="233" t="str">
        <f>'02 LISTA CONTROLLO E RAPPORTO'!A232</f>
        <v/>
      </c>
      <c r="B232" s="219"/>
      <c r="C232" s="234" t="str">
        <f>'02 LISTA CONTROLLO E RAPPORTO'!C232</f>
        <v>In vista della manutenzione o di un’occupazione, le US e i CE devono essere sistemati affinché siano praticabili.</v>
      </c>
      <c r="D232" s="236"/>
      <c r="E232" s="8" t="s">
        <v>2072</v>
      </c>
      <c r="F232" s="8" t="s">
        <v>2072</v>
      </c>
      <c r="G232" s="8" t="s">
        <v>2072</v>
      </c>
      <c r="H232" s="8" t="s">
        <v>2072</v>
      </c>
    </row>
    <row r="233" spans="1:8" ht="45" customHeight="1" x14ac:dyDescent="0.25">
      <c r="A233" s="628" t="str">
        <f>'02 LISTA CONTROLLO E RAPPORTO'!A233</f>
        <v/>
      </c>
      <c r="B233" s="61">
        <f>'02 LISTA CONTROLLO E RAPPORTO'!B233</f>
        <v>2202.11</v>
      </c>
      <c r="C233" s="12" t="str">
        <f>'02 LISTA CONTROLLO E RAPPORTO'!C233</f>
        <v>Descrizione del difetto: la copertura del terreno dei CE non raggiunge il minimo di 30 cm.</v>
      </c>
      <c r="D233" s="72"/>
      <c r="E233" s="8" t="s">
        <v>2072</v>
      </c>
      <c r="F233" s="8" t="s">
        <v>2072</v>
      </c>
      <c r="G233" s="8" t="s">
        <v>2072</v>
      </c>
      <c r="H233" s="8" t="s">
        <v>2072</v>
      </c>
    </row>
    <row r="234" spans="1:8" ht="29.45" customHeight="1" thickBot="1" x14ac:dyDescent="0.3">
      <c r="A234" s="233" t="str">
        <f>'02 LISTA CONTROLLO E RAPPORTO'!A234</f>
        <v/>
      </c>
      <c r="B234" s="222"/>
      <c r="C234" s="617" t="str">
        <f>'02 LISTA CONTROLLO E RAPPORTO'!C234</f>
        <v>Il cunicolo d’evasione deve essere interrato almeno 0.30 m. La copertura e il pozzo di uscita del cunicolo d’evasione devono essere innalzati di conseguenza.</v>
      </c>
      <c r="D234" s="236"/>
      <c r="E234" s="8" t="s">
        <v>2072</v>
      </c>
      <c r="F234" s="8" t="s">
        <v>2072</v>
      </c>
      <c r="G234" s="8" t="s">
        <v>2072</v>
      </c>
      <c r="H234" s="8" t="s">
        <v>2072</v>
      </c>
    </row>
    <row r="235" spans="1:8" ht="15.75" thickBot="1" x14ac:dyDescent="0.3">
      <c r="A235" s="73" t="str">
        <f>'02 LISTA CONTROLLO E RAPPORTO'!A235</f>
        <v/>
      </c>
      <c r="B235" s="203">
        <f>'02 LISTA CONTROLLO E RAPPORTO'!B235</f>
        <v>2203</v>
      </c>
      <c r="C235" s="616" t="str">
        <f>'02 LISTA CONTROLLO E RAPPORTO'!C235</f>
        <v>Protezione degli accessi contro le macerie</v>
      </c>
      <c r="D235" s="603"/>
      <c r="E235" s="8" t="s">
        <v>2072</v>
      </c>
      <c r="F235" s="8" t="s">
        <v>2072</v>
      </c>
      <c r="G235" s="8" t="s">
        <v>2072</v>
      </c>
      <c r="H235" s="8" t="s">
        <v>2072</v>
      </c>
    </row>
    <row r="236" spans="1:8" ht="45" customHeight="1" x14ac:dyDescent="0.25">
      <c r="A236" s="67" t="str">
        <f>'02 LISTA CONTROLLO E RAPPORTO'!A236</f>
        <v/>
      </c>
      <c r="B236" s="189">
        <f>'02 LISTA CONTROLLO E RAPPORTO'!B236</f>
        <v>2203.0100000000002</v>
      </c>
      <c r="C236" s="68" t="str">
        <f>'02 LISTA CONTROLLO E RAPPORTO'!C236</f>
        <v>Descrizione del difetto: manca un’uscita di sicurezza (US/CE) fuori dalla zona macerie H/2 (prescritta per rifugi a partire da 14 posti protetti) oppure, nelle aree densamente popolate, mancano più US/CE all’interno della zona macerie.</v>
      </c>
      <c r="D236" s="72"/>
      <c r="E236" s="8" t="s">
        <v>2072</v>
      </c>
      <c r="F236" s="8" t="s">
        <v>2072</v>
      </c>
      <c r="G236" s="8" t="s">
        <v>2072</v>
      </c>
      <c r="H236" s="8" t="s">
        <v>2072</v>
      </c>
    </row>
    <row r="237" spans="1:8" ht="105" x14ac:dyDescent="0.25">
      <c r="A237" s="233" t="str">
        <f>'02 LISTA CONTROLLO E RAPPORTO'!A237</f>
        <v/>
      </c>
      <c r="B237" s="219"/>
      <c r="C237" s="234"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37" s="236"/>
      <c r="E237" s="8" t="s">
        <v>2072</v>
      </c>
      <c r="F237" s="8" t="s">
        <v>2072</v>
      </c>
      <c r="G237" s="8" t="s">
        <v>2072</v>
      </c>
      <c r="H237" s="8" t="s">
        <v>2072</v>
      </c>
    </row>
    <row r="238" spans="1:8" ht="29.45" customHeight="1" thickBot="1" x14ac:dyDescent="0.3">
      <c r="A238" s="233" t="str">
        <f>'02 LISTA CONTROLLO E RAPPORTO'!A238</f>
        <v/>
      </c>
      <c r="B238" s="219"/>
      <c r="C238" s="234" t="str">
        <f>'02 LISTA CONTROLLO E RAPPORTO'!C238</f>
        <v>In presenza di un difetto ci si deve accordare con l’ente cantonale responsabile delle costruzioni di protezione su come procedere.</v>
      </c>
      <c r="D238" s="236"/>
      <c r="E238" s="8" t="s">
        <v>2072</v>
      </c>
      <c r="F238" s="8" t="s">
        <v>2072</v>
      </c>
      <c r="G238" s="8" t="s">
        <v>2072</v>
      </c>
      <c r="H238" s="8" t="s">
        <v>2072</v>
      </c>
    </row>
    <row r="239" spans="1:8" ht="45" hidden="1" customHeight="1" x14ac:dyDescent="0.25">
      <c r="A239" s="67" t="str">
        <f>'02 LISTA CONTROLLO E RAPPORTO'!A239</f>
        <v/>
      </c>
      <c r="B239" s="61">
        <f>'02 LISTA CONTROLLO E RAPPORTO'!B239</f>
        <v>2203.02</v>
      </c>
      <c r="C239" s="12" t="str">
        <f>'02 LISTA CONTROLLO E RAPPORTO'!C239</f>
        <v>Descrizione del difetto: manca un accesso protetto contro le macerie.</v>
      </c>
      <c r="D239" s="72"/>
      <c r="E239" s="8" t="s">
        <v>2072</v>
      </c>
      <c r="F239" s="8" t="s">
        <v>2072</v>
      </c>
      <c r="G239" s="8" t="s">
        <v>2072</v>
      </c>
      <c r="H239" s="1"/>
    </row>
    <row r="240" spans="1:8" ht="42" hidden="1" customHeight="1" x14ac:dyDescent="0.25">
      <c r="A240" s="233" t="str">
        <f>'02 LISTA CONTROLLO E RAPPORTO'!A240</f>
        <v/>
      </c>
      <c r="B240" s="219"/>
      <c r="C240" s="234" t="str">
        <f>'02 LISTA CONTROLLO E RAPPORTO'!C240</f>
        <v>Almeno un accesso deve essere dotato di protezione contro le macerie (protezione contro le macerie = distanza minima corrispondente a ½ altezza della gronda della facciata dell’edificio sovrastante o vicino).</v>
      </c>
      <c r="D240" s="236"/>
      <c r="E240" s="8" t="s">
        <v>2072</v>
      </c>
      <c r="F240" s="8" t="s">
        <v>2072</v>
      </c>
      <c r="G240" s="8" t="s">
        <v>2072</v>
      </c>
      <c r="H240" s="1"/>
    </row>
    <row r="241" spans="1:8" ht="29.45" hidden="1" customHeight="1" thickBot="1" x14ac:dyDescent="0.3">
      <c r="A241" s="233" t="str">
        <f>'02 LISTA CONTROLLO E RAPPORTO'!A241</f>
        <v/>
      </c>
      <c r="B241" s="222"/>
      <c r="C241" s="617" t="str">
        <f>'02 LISTA CONTROLLO E RAPPORTO'!C241</f>
        <v>In presenza di un difetto ci si deve accordare con l’ente cantonale responsabile delle costruzioni di protezione su come procedere.</v>
      </c>
      <c r="D241" s="236"/>
      <c r="E241" s="8" t="s">
        <v>2072</v>
      </c>
      <c r="F241" s="8" t="s">
        <v>2072</v>
      </c>
      <c r="G241" s="8" t="s">
        <v>2072</v>
      </c>
      <c r="H241" s="1"/>
    </row>
    <row r="242" spans="1:8" ht="15.75" thickBot="1" x14ac:dyDescent="0.3">
      <c r="A242" s="73" t="str">
        <f>'02 LISTA CONTROLLO E RAPPORTO'!A242</f>
        <v/>
      </c>
      <c r="B242" s="203">
        <f>'02 LISTA CONTROLLO E RAPPORTO'!B242</f>
        <v>2204</v>
      </c>
      <c r="C242" s="616" t="str">
        <f>'02 LISTA CONTROLLO E RAPPORTO'!C242</f>
        <v>Prese e scarichi d’aria (PA/SA)</v>
      </c>
      <c r="D242" s="603"/>
      <c r="E242" s="8" t="s">
        <v>2072</v>
      </c>
      <c r="F242" s="8" t="s">
        <v>2072</v>
      </c>
      <c r="G242" s="8" t="s">
        <v>2072</v>
      </c>
      <c r="H242" s="8" t="s">
        <v>2072</v>
      </c>
    </row>
    <row r="243" spans="1:8" ht="45" customHeight="1" x14ac:dyDescent="0.25">
      <c r="A243" s="67" t="str">
        <f>'02 LISTA CONTROLLO E RAPPORTO'!A243</f>
        <v/>
      </c>
      <c r="B243" s="189">
        <f>'02 LISTA CONTROLLO E RAPPORTO'!B243</f>
        <v>2204.0100000000002</v>
      </c>
      <c r="C243" s="68" t="str">
        <f>'02 LISTA CONTROLLO E RAPPORTO'!C243</f>
        <v>Descrizione del difetto: l’accesso per la manutenzione delle PA non è garantito oppure la sezione dell’apertura è ostruita.</v>
      </c>
      <c r="D243" s="72"/>
      <c r="E243" s="8" t="s">
        <v>2072</v>
      </c>
      <c r="F243" s="8" t="s">
        <v>2072</v>
      </c>
      <c r="G243" s="8" t="s">
        <v>2072</v>
      </c>
      <c r="H243" s="8" t="s">
        <v>2072</v>
      </c>
    </row>
    <row r="244" spans="1:8" ht="45" x14ac:dyDescent="0.25">
      <c r="A244" s="233" t="str">
        <f>'02 LISTA CONTROLLO E RAPPORTO'!A244</f>
        <v/>
      </c>
      <c r="B244" s="219"/>
      <c r="C244" s="234" t="str">
        <f>'02 LISTA CONTROLLO E RAPPORTO'!C244</f>
        <v xml:space="preserve">L’accesso va tenuto libero (l’apertura del pozzo non può essere chiusa, coperta da vegetazione, ecc.). </v>
      </c>
      <c r="D244" s="236"/>
      <c r="E244" s="8" t="s">
        <v>2072</v>
      </c>
      <c r="F244" s="8" t="s">
        <v>2072</v>
      </c>
      <c r="G244" s="8" t="s">
        <v>2072</v>
      </c>
      <c r="H244" s="8" t="s">
        <v>2072</v>
      </c>
    </row>
    <row r="245" spans="1:8" ht="45" customHeight="1" x14ac:dyDescent="0.25">
      <c r="A245" s="628" t="str">
        <f>'02 LISTA CONTROLLO E RAPPORTO'!A245</f>
        <v/>
      </c>
      <c r="B245" s="61">
        <f>'02 LISTA CONTROLLO E RAPPORTO'!B245</f>
        <v>2204.02</v>
      </c>
      <c r="C245" s="12" t="str">
        <f>'02 LISTA CONTROLLO E RAPPORTO'!C245</f>
        <v>Descrizione del difetto: l’accesso per la manutenzione degli SA non è garantito oppure la sezione dell’apertura è ostruita.</v>
      </c>
      <c r="D245" s="72"/>
      <c r="E245" s="8" t="s">
        <v>2072</v>
      </c>
      <c r="F245" s="8" t="s">
        <v>2072</v>
      </c>
      <c r="G245" s="8" t="s">
        <v>2072</v>
      </c>
      <c r="H245" s="8" t="s">
        <v>2072</v>
      </c>
    </row>
    <row r="246" spans="1:8" ht="45" x14ac:dyDescent="0.25">
      <c r="A246" s="233" t="str">
        <f>'02 LISTA CONTROLLO E RAPPORTO'!A246</f>
        <v/>
      </c>
      <c r="B246" s="219"/>
      <c r="C246" s="234" t="str">
        <f>'02 LISTA CONTROLLO E RAPPORTO'!C246</f>
        <v xml:space="preserve">L’accesso va tenuto libero (l’apertura del pozzo non può essere chiusa, coperta da vegetazione, ecc.). </v>
      </c>
      <c r="D246" s="236"/>
      <c r="E246" s="8" t="s">
        <v>2072</v>
      </c>
      <c r="F246" s="8" t="s">
        <v>2072</v>
      </c>
      <c r="G246" s="8" t="s">
        <v>2072</v>
      </c>
      <c r="H246" s="8" t="s">
        <v>2072</v>
      </c>
    </row>
    <row r="247" spans="1:8" ht="59.25" customHeight="1" x14ac:dyDescent="0.25">
      <c r="A247" s="633" t="str">
        <f>'02 LISTA CONTROLLO E RAPPORTO'!A247</f>
        <v/>
      </c>
      <c r="B247" s="195">
        <f>'02 LISTA CONTROLLO E RAPPORTO'!B247</f>
        <v>2204.0300000000002</v>
      </c>
      <c r="C247" s="75" t="str">
        <f>'02 LISTA CONTROLLO E RAPPORTO'!C247</f>
        <v>Descrizione del difetto: le coperture dei pozzi (coperchi, griglie) non sono assicurate.</v>
      </c>
      <c r="D247" s="79"/>
      <c r="E247" s="8" t="s">
        <v>2072</v>
      </c>
      <c r="F247" s="8" t="s">
        <v>2072</v>
      </c>
      <c r="G247" s="8" t="s">
        <v>2072</v>
      </c>
      <c r="H247" s="8" t="s">
        <v>2072</v>
      </c>
    </row>
    <row r="248" spans="1:8" ht="44.1" customHeight="1" x14ac:dyDescent="0.25">
      <c r="A248" s="233" t="str">
        <f>'02 LISTA CONTROLLO E RAPPORTO'!A248</f>
        <v/>
      </c>
      <c r="B248" s="219"/>
      <c r="C248" s="234"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48" s="236"/>
      <c r="E248" s="8" t="s">
        <v>2072</v>
      </c>
      <c r="F248" s="8" t="s">
        <v>2072</v>
      </c>
      <c r="G248" s="8" t="s">
        <v>2072</v>
      </c>
      <c r="H248" s="8" t="s">
        <v>2072</v>
      </c>
    </row>
    <row r="249" spans="1:8" ht="45" customHeight="1" x14ac:dyDescent="0.25">
      <c r="A249" s="628" t="str">
        <f>'02 LISTA CONTROLLO E RAPPORTO'!A249</f>
        <v/>
      </c>
      <c r="B249" s="61">
        <f>'02 LISTA CONTROLLO E RAPPORTO'!B249</f>
        <v>2204.04</v>
      </c>
      <c r="C249" s="12" t="str">
        <f>'02 LISTA CONTROLLO E RAPPORTO'!C249</f>
        <v>Descrizione del difetto: le PA non sono protette contro le macerie.</v>
      </c>
      <c r="D249" s="72"/>
      <c r="E249" s="8" t="s">
        <v>2072</v>
      </c>
      <c r="F249" s="8" t="s">
        <v>2072</v>
      </c>
      <c r="G249" s="8" t="s">
        <v>2072</v>
      </c>
      <c r="H249" s="8" t="s">
        <v>2072</v>
      </c>
    </row>
    <row r="250" spans="1:8" ht="41.45" customHeight="1" x14ac:dyDescent="0.25">
      <c r="A250" s="233" t="str">
        <f>'02 LISTA CONTROLLO E RAPPORTO'!A250</f>
        <v/>
      </c>
      <c r="B250" s="219"/>
      <c r="C250" s="234" t="str">
        <f>'02 LISTA CONTROLLO E RAPPORTO'!C250</f>
        <v xml:space="preserve">La protezione delle prese d’aria contro le macerie deve essere garantita (protezione contro le macerie = distanza minima corrispondente a ½ altezza della gronda della facciata dell’edificio sovrastante o vicino). </v>
      </c>
      <c r="D250" s="236"/>
      <c r="E250" s="8" t="s">
        <v>2072</v>
      </c>
      <c r="F250" s="8" t="s">
        <v>2072</v>
      </c>
      <c r="G250" s="8" t="s">
        <v>2072</v>
      </c>
      <c r="H250" s="8" t="s">
        <v>2072</v>
      </c>
    </row>
    <row r="251" spans="1:8" ht="29.45" customHeight="1" x14ac:dyDescent="0.25">
      <c r="A251" s="233" t="str">
        <f>'02 LISTA CONTROLLO E RAPPORTO'!A251</f>
        <v/>
      </c>
      <c r="B251" s="219"/>
      <c r="C251" s="234" t="str">
        <f>'02 LISTA CONTROLLO E RAPPORTO'!C251</f>
        <v>Se le PA non sono protette contro le macerie ci si deve accordare con l’ente cantonale responsabile delle costruzioni di protezione su come procedere.</v>
      </c>
      <c r="D251" s="236"/>
      <c r="E251" s="8" t="s">
        <v>2072</v>
      </c>
      <c r="F251" s="8" t="s">
        <v>2072</v>
      </c>
      <c r="G251" s="8" t="s">
        <v>2072</v>
      </c>
      <c r="H251" s="8" t="s">
        <v>2072</v>
      </c>
    </row>
    <row r="252" spans="1:8" ht="45" customHeight="1" x14ac:dyDescent="0.25">
      <c r="A252" s="628" t="str">
        <f>'02 LISTA CONTROLLO E RAPPORTO'!A252</f>
        <v/>
      </c>
      <c r="B252" s="61">
        <f>'02 LISTA CONTROLLO E RAPPORTO'!B252</f>
        <v>2204.0500000000002</v>
      </c>
      <c r="C252" s="12" t="str">
        <f>'02 LISTA CONTROLLO E RAPPORTO'!C252</f>
        <v>Descrizione del difetto: gli SA non sono protetti contro le macerie.</v>
      </c>
      <c r="D252" s="72"/>
      <c r="E252" s="8" t="s">
        <v>2072</v>
      </c>
      <c r="F252" s="8" t="s">
        <v>2072</v>
      </c>
      <c r="G252" s="8" t="s">
        <v>2072</v>
      </c>
      <c r="H252" s="8" t="s">
        <v>2072</v>
      </c>
    </row>
    <row r="253" spans="1:8" ht="29.45" customHeight="1" x14ac:dyDescent="0.25">
      <c r="A253" s="233" t="str">
        <f>'02 LISTA CONTROLLO E RAPPORTO'!A253</f>
        <v/>
      </c>
      <c r="B253" s="219"/>
      <c r="C253" s="234"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53" s="236"/>
      <c r="E253" s="8" t="s">
        <v>2072</v>
      </c>
      <c r="F253" s="8" t="s">
        <v>2072</v>
      </c>
      <c r="G253" s="8" t="s">
        <v>2072</v>
      </c>
      <c r="H253" s="8" t="s">
        <v>2072</v>
      </c>
    </row>
    <row r="254" spans="1:8" ht="29.45" customHeight="1" x14ac:dyDescent="0.25">
      <c r="A254" s="233" t="str">
        <f>'02 LISTA CONTROLLO E RAPPORTO'!A254</f>
        <v/>
      </c>
      <c r="B254" s="219"/>
      <c r="C254" s="234" t="str">
        <f>'02 LISTA CONTROLLO E RAPPORTO'!C254</f>
        <v xml:space="preserve">Se le SA non sono protette dalle macerie, ci si deve accordare con l’ente cantonale responsabile delle costruzioni di protezione su come procedere. </v>
      </c>
      <c r="D254" s="236"/>
      <c r="E254" s="8" t="s">
        <v>2072</v>
      </c>
      <c r="F254" s="8" t="s">
        <v>2072</v>
      </c>
      <c r="G254" s="8" t="s">
        <v>2072</v>
      </c>
      <c r="H254" s="8" t="s">
        <v>2072</v>
      </c>
    </row>
    <row r="255" spans="1:8" ht="45" customHeight="1" x14ac:dyDescent="0.25">
      <c r="A255" s="628" t="str">
        <f>'02 LISTA CONTROLLO E RAPPORTO'!A255</f>
        <v/>
      </c>
      <c r="B255" s="61">
        <f>'02 LISTA CONTROLLO E RAPPORTO'!B255</f>
        <v>2204.06</v>
      </c>
      <c r="C255" s="12" t="str">
        <f>'02 LISTA CONTROLLO E RAPPORTO'!C255</f>
        <v>Descrizione del difetto: la distanza tra PA e SA non corrisponde alla distanza minima necessaria per la direzione prevalente del vento (di regola da 6 a 10 m).</v>
      </c>
      <c r="D255" s="72"/>
      <c r="E255" s="8" t="s">
        <v>2072</v>
      </c>
      <c r="F255" s="8" t="s">
        <v>2072</v>
      </c>
      <c r="G255" s="8" t="s">
        <v>2072</v>
      </c>
      <c r="H255" s="8" t="s">
        <v>2072</v>
      </c>
    </row>
    <row r="256" spans="1:8" ht="29.45" customHeight="1" x14ac:dyDescent="0.25">
      <c r="A256" s="233" t="str">
        <f>'02 LISTA CONTROLLO E RAPPORTO'!A256</f>
        <v/>
      </c>
      <c r="B256" s="219"/>
      <c r="C256" s="234" t="str">
        <f>'02 LISTA CONTROLLO E RAPPORTO'!C256</f>
        <v>In presenza di un difetto ci si deve accordare con l’ente cantonale responsabile delle costruzioni di protezione su come procedere.</v>
      </c>
      <c r="D256" s="236"/>
      <c r="E256" s="8" t="s">
        <v>2072</v>
      </c>
      <c r="F256" s="8" t="s">
        <v>2072</v>
      </c>
      <c r="G256" s="8" t="s">
        <v>2072</v>
      </c>
      <c r="H256" s="8" t="s">
        <v>2072</v>
      </c>
    </row>
    <row r="257" spans="1:8" ht="59.25" customHeight="1" x14ac:dyDescent="0.25">
      <c r="A257" s="633" t="str">
        <f>'02 LISTA CONTROLLO E RAPPORTO'!A257</f>
        <v/>
      </c>
      <c r="B257" s="195">
        <f>'02 LISTA CONTROLLO E RAPPORTO'!B257</f>
        <v>2204.0700000000002</v>
      </c>
      <c r="C257" s="75" t="str">
        <f>'02 LISTA CONTROLLO E RAPPORTO'!C257</f>
        <v>Descrizione del difetto: nelle PA mancano le scalette di risalita e/o gli ausili per l’accesso.</v>
      </c>
      <c r="D257" s="79"/>
      <c r="E257" s="8" t="s">
        <v>2072</v>
      </c>
      <c r="F257" s="8" t="s">
        <v>2072</v>
      </c>
      <c r="G257" s="8" t="s">
        <v>2072</v>
      </c>
      <c r="H257" s="8" t="s">
        <v>2072</v>
      </c>
    </row>
    <row r="258" spans="1:8" ht="44.1" customHeight="1" x14ac:dyDescent="0.25">
      <c r="A258" s="233" t="str">
        <f>'02 LISTA CONTROLLO E RAPPORTO'!A258</f>
        <v/>
      </c>
      <c r="B258" s="219"/>
      <c r="C258" s="234" t="str">
        <f>'02 LISTA CONTROLLO E RAPPORTO'!C258</f>
        <v>A partire da 1.50 m d’altezza, il pozzo dev’essere munito di staffe o di scale di risalita, che devono essere montate alla parete del pozzo stesso. Non devono terminare sul lato conico dell’uscita.</v>
      </c>
      <c r="D258" s="236"/>
      <c r="E258" s="8" t="s">
        <v>2072</v>
      </c>
      <c r="F258" s="8" t="s">
        <v>2072</v>
      </c>
      <c r="G258" s="8" t="s">
        <v>2072</v>
      </c>
      <c r="H258" s="8" t="s">
        <v>2072</v>
      </c>
    </row>
    <row r="259" spans="1:8" ht="59.25" customHeight="1" x14ac:dyDescent="0.25">
      <c r="A259" s="633" t="str">
        <f>'02 LISTA CONTROLLO E RAPPORTO'!A259</f>
        <v/>
      </c>
      <c r="B259" s="195">
        <f>'02 LISTA CONTROLLO E RAPPORTO'!B259</f>
        <v>2204.08</v>
      </c>
      <c r="C259" s="75" t="str">
        <f>'02 LISTA CONTROLLO E RAPPORTO'!C259</f>
        <v>Descrizione del difetto: negli SA mancano le scalette di risalita e/o gli ausili per l’accesso.</v>
      </c>
      <c r="D259" s="79"/>
      <c r="E259" s="8" t="s">
        <v>2072</v>
      </c>
      <c r="F259" s="8" t="s">
        <v>2072</v>
      </c>
      <c r="G259" s="8" t="s">
        <v>2072</v>
      </c>
      <c r="H259" s="8" t="s">
        <v>2072</v>
      </c>
    </row>
    <row r="260" spans="1:8" ht="44.1" customHeight="1" x14ac:dyDescent="0.25">
      <c r="A260" s="233" t="str">
        <f>'02 LISTA CONTROLLO E RAPPORTO'!A260</f>
        <v/>
      </c>
      <c r="B260" s="219"/>
      <c r="C260" s="234" t="str">
        <f>'02 LISTA CONTROLLO E RAPPORTO'!C260</f>
        <v>A partire da 1.50 m d’altezza, il pozzo dev’essere munito di staffe o di scale di risalita, che devono essere montate alla parete del pozzo stesso. Non devono terminare sul lato conico dell’uscita.</v>
      </c>
      <c r="D260" s="236"/>
      <c r="E260" s="8" t="s">
        <v>2072</v>
      </c>
      <c r="F260" s="8" t="s">
        <v>2072</v>
      </c>
      <c r="G260" s="8" t="s">
        <v>2072</v>
      </c>
      <c r="H260" s="8" t="s">
        <v>2072</v>
      </c>
    </row>
    <row r="261" spans="1:8" ht="59.25" customHeight="1" x14ac:dyDescent="0.25">
      <c r="A261" s="633" t="str">
        <f>'02 LISTA CONTROLLO E RAPPORTO'!A261</f>
        <v/>
      </c>
      <c r="B261" s="195">
        <f>'02 LISTA CONTROLLO E RAPPORTO'!B261</f>
        <v>2204.09</v>
      </c>
      <c r="C261" s="75" t="str">
        <f>'02 LISTA CONTROLLO E RAPPORTO'!C261</f>
        <v>Descrizione del difetto: le prese e gli scarichi d’aria con un’altezza &gt; 4.5 m non dispongono di un pianerottolo di sicurezza con un passaggio di &gt; 60 cm x 80 cm o una relativa protezione per la schiena (gabbia di protezione).</v>
      </c>
      <c r="D261" s="79"/>
      <c r="E261" s="8" t="s">
        <v>2072</v>
      </c>
      <c r="F261" s="8" t="s">
        <v>2072</v>
      </c>
      <c r="G261" s="8" t="s">
        <v>2072</v>
      </c>
      <c r="H261" s="8" t="s">
        <v>2072</v>
      </c>
    </row>
    <row r="262" spans="1:8" ht="44.1" customHeight="1" x14ac:dyDescent="0.25">
      <c r="A262" s="233" t="str">
        <f>'02 LISTA CONTROLLO E RAPPORTO'!A262</f>
        <v/>
      </c>
      <c r="B262" s="219"/>
      <c r="C262" s="234"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62" s="236"/>
      <c r="E262" s="8" t="s">
        <v>2072</v>
      </c>
      <c r="F262" s="8" t="s">
        <v>2072</v>
      </c>
      <c r="G262" s="8" t="s">
        <v>2072</v>
      </c>
      <c r="H262" s="8" t="s">
        <v>2072</v>
      </c>
    </row>
    <row r="263" spans="1:8" ht="60" x14ac:dyDescent="0.25">
      <c r="A263" s="233" t="str">
        <f>'02 LISTA CONTROLLO E RAPPORTO'!A263</f>
        <v/>
      </c>
      <c r="B263" s="219"/>
      <c r="C263" s="234" t="str">
        <f>'02 LISTA CONTROLLO E RAPPORTO'!C263</f>
        <v xml:space="preserve">Occorre installare dei dispositivi d’accesso adeguati e montati fissi in tutta la costruzione, rispettando le pertinenti prescrizioni SUVA.  </v>
      </c>
      <c r="D263" s="236"/>
      <c r="E263" s="8" t="s">
        <v>2072</v>
      </c>
      <c r="F263" s="8" t="s">
        <v>2072</v>
      </c>
      <c r="G263" s="8" t="s">
        <v>2072</v>
      </c>
      <c r="H263" s="8" t="s">
        <v>2072</v>
      </c>
    </row>
    <row r="264" spans="1:8" ht="45" customHeight="1" x14ac:dyDescent="0.25">
      <c r="A264" s="628" t="str">
        <f>'02 LISTA CONTROLLO E RAPPORTO'!A264</f>
        <v/>
      </c>
      <c r="B264" s="61">
        <f>'02 LISTA CONTROLLO E RAPPORTO'!B264</f>
        <v>2204.1</v>
      </c>
      <c r="C264" s="12" t="str">
        <f>'02 LISTA CONTROLLO E RAPPORTO'!C264</f>
        <v>Descrizione del difetto: il drenaggio dell’acqua manca o non funziona.</v>
      </c>
      <c r="D264" s="72"/>
      <c r="E264" s="8" t="s">
        <v>2072</v>
      </c>
      <c r="F264" s="8" t="s">
        <v>2072</v>
      </c>
      <c r="G264" s="8" t="s">
        <v>2072</v>
      </c>
      <c r="H264" s="8" t="s">
        <v>2072</v>
      </c>
    </row>
    <row r="265" spans="1:8" ht="58.5" customHeight="1" x14ac:dyDescent="0.25">
      <c r="A265" s="233" t="str">
        <f>'02 LISTA CONTROLLO E RAPPORTO'!A265</f>
        <v/>
      </c>
      <c r="B265" s="219"/>
      <c r="C265" s="234"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65" s="236"/>
      <c r="E265" s="8" t="s">
        <v>2072</v>
      </c>
      <c r="F265" s="8" t="s">
        <v>2072</v>
      </c>
      <c r="G265" s="8" t="s">
        <v>2072</v>
      </c>
      <c r="H265" s="8" t="s">
        <v>2072</v>
      </c>
    </row>
    <row r="266" spans="1:8" ht="29.45" customHeight="1" thickBot="1" x14ac:dyDescent="0.3">
      <c r="A266" s="233" t="str">
        <f>'02 LISTA CONTROLLO E RAPPORTO'!A266</f>
        <v/>
      </c>
      <c r="B266" s="222"/>
      <c r="C266" s="617" t="str">
        <f>'02 LISTA CONTROLLO E RAPPORTO'!C266</f>
        <v>In presenza di un difetto ci si deve accordare con l’ente cantonale responsabile delle costruzioni di protezione su come procedere.</v>
      </c>
      <c r="D266" s="236"/>
      <c r="E266" s="8" t="s">
        <v>2072</v>
      </c>
      <c r="F266" s="8" t="s">
        <v>2072</v>
      </c>
      <c r="G266" s="8" t="s">
        <v>2072</v>
      </c>
      <c r="H266" s="8" t="s">
        <v>2072</v>
      </c>
    </row>
    <row r="267" spans="1:8" ht="15.75" hidden="1" thickBot="1" x14ac:dyDescent="0.3">
      <c r="A267" s="73" t="str">
        <f>'02 LISTA CONTROLLO E RAPPORTO'!A267</f>
        <v/>
      </c>
      <c r="B267" s="203">
        <f>'02 LISTA CONTROLLO E RAPPORTO'!B267</f>
        <v>2205</v>
      </c>
      <c r="C267" s="616" t="str">
        <f>'02 LISTA CONTROLLO E RAPPORTO'!C267</f>
        <v>Sicurezza di ringhiere e parapetti</v>
      </c>
      <c r="D267" s="603"/>
      <c r="E267" s="8" t="s">
        <v>2072</v>
      </c>
      <c r="F267" s="8" t="s">
        <v>2072</v>
      </c>
      <c r="G267" s="8" t="s">
        <v>2072</v>
      </c>
      <c r="H267" s="1"/>
    </row>
    <row r="268" spans="1:8" ht="59.25" hidden="1" customHeight="1" x14ac:dyDescent="0.25">
      <c r="A268" s="76" t="str">
        <f>'02 LISTA CONTROLLO E RAPPORTO'!A268</f>
        <v/>
      </c>
      <c r="B268" s="196">
        <f>'02 LISTA CONTROLLO E RAPPORTO'!B268</f>
        <v>2205.0100000000002</v>
      </c>
      <c r="C268" s="77" t="str">
        <f>'02 LISTA CONTROLLO E RAPPORTO'!C268</f>
        <v xml:space="preserve">Descrizione del difetto: le ringhiere e i parapetti presenti presso le entrate non proteggono dalle cadute dall’alto. </v>
      </c>
      <c r="D268" s="79"/>
      <c r="E268" s="8" t="s">
        <v>2072</v>
      </c>
      <c r="F268" s="8" t="s">
        <v>2072</v>
      </c>
      <c r="G268" s="8" t="s">
        <v>2072</v>
      </c>
      <c r="H268" s="1"/>
    </row>
    <row r="269" spans="1:8" ht="29.45" hidden="1" customHeight="1" thickBot="1" x14ac:dyDescent="0.3">
      <c r="A269" s="233" t="str">
        <f>'02 LISTA CONTROLLO E RAPPORTO'!A269</f>
        <v/>
      </c>
      <c r="B269" s="222"/>
      <c r="C269" s="617" t="str">
        <f>'02 LISTA CONTROLLO E RAPPORTO'!C269</f>
        <v>Le ringhiere e i parapetti devono essere conformi alle direttive in materia. In presenza di un difetto si deve coinvolgere l’esperto della sicurezza del Comune.</v>
      </c>
      <c r="D269" s="237"/>
      <c r="E269" s="8" t="s">
        <v>2072</v>
      </c>
      <c r="F269" s="8" t="s">
        <v>2072</v>
      </c>
      <c r="G269" s="8" t="s">
        <v>2072</v>
      </c>
      <c r="H269" s="1"/>
    </row>
    <row r="270" spans="1:8" ht="16.5" customHeight="1" thickBot="1" x14ac:dyDescent="0.3">
      <c r="A270" s="154" t="str">
        <f>'02 LISTA CONTROLLO E RAPPORTO'!A270</f>
        <v/>
      </c>
      <c r="B270" s="614">
        <f>'02 LISTA CONTROLLO E RAPPORTO'!B270</f>
        <v>2300</v>
      </c>
      <c r="C270" s="615" t="str">
        <f>'02 LISTA CONTROLLO E RAPPORTO'!C270</f>
        <v>Chiusure</v>
      </c>
      <c r="D270" s="612"/>
      <c r="E270" s="8" t="s">
        <v>2072</v>
      </c>
      <c r="F270" s="8" t="s">
        <v>2072</v>
      </c>
      <c r="G270" s="8" t="s">
        <v>2072</v>
      </c>
      <c r="H270" s="8" t="s">
        <v>2072</v>
      </c>
    </row>
    <row r="271" spans="1:8" ht="30.75" customHeight="1" thickBot="1" x14ac:dyDescent="0.3">
      <c r="A271" s="73" t="str">
        <f>'02 LISTA CONTROLLO E RAPPORTO'!A271</f>
        <v/>
      </c>
      <c r="B271" s="203">
        <f>'02 LISTA CONTROLLO E RAPPORTO'!B271</f>
        <v>2301</v>
      </c>
      <c r="C271" s="616" t="str">
        <f>'02 LISTA CONTROLLO E RAPPORTO'!C271</f>
        <v>Porte blindate (PB), coperchi blindati (CB), porte a pressione (PP), portoni blindati (POB)</v>
      </c>
      <c r="D271" s="603"/>
      <c r="E271" s="8" t="s">
        <v>2072</v>
      </c>
      <c r="F271" s="8" t="s">
        <v>2072</v>
      </c>
      <c r="G271" s="8" t="s">
        <v>2072</v>
      </c>
      <c r="H271" s="8" t="s">
        <v>2072</v>
      </c>
    </row>
    <row r="272" spans="1:8" ht="45" customHeight="1" x14ac:dyDescent="0.25">
      <c r="A272" s="67" t="str">
        <f>'02 LISTA CONTROLLO E RAPPORTO'!A272</f>
        <v/>
      </c>
      <c r="B272" s="189">
        <f>'02 LISTA CONTROLLO E RAPPORTO'!B272</f>
        <v>2301.0100000000002</v>
      </c>
      <c r="C272" s="68" t="str">
        <f>'02 LISTA CONTROLLO E RAPPORTO'!C272</f>
        <v>Descrizione del difetto: le chiusure non sono accessibili.</v>
      </c>
      <c r="D272" s="72"/>
      <c r="E272" s="8" t="s">
        <v>2072</v>
      </c>
      <c r="F272" s="8" t="s">
        <v>2072</v>
      </c>
      <c r="G272" s="8" t="s">
        <v>2072</v>
      </c>
      <c r="H272" s="8" t="s">
        <v>2072</v>
      </c>
    </row>
    <row r="273" spans="1:8" ht="44.1" customHeight="1" x14ac:dyDescent="0.25">
      <c r="A273" s="233" t="str">
        <f>'02 LISTA CONTROLLO E RAPPORTO'!A273</f>
        <v/>
      </c>
      <c r="B273" s="219"/>
      <c r="C273" s="234"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73" s="236"/>
      <c r="E273" s="8" t="s">
        <v>2072</v>
      </c>
      <c r="F273" s="8" t="s">
        <v>2072</v>
      </c>
      <c r="G273" s="8" t="s">
        <v>2072</v>
      </c>
      <c r="H273" s="8" t="s">
        <v>2072</v>
      </c>
    </row>
    <row r="274" spans="1:8" ht="48.75" customHeight="1" x14ac:dyDescent="0.25">
      <c r="A274" s="632" t="str">
        <f>'02 LISTA CONTROLLO E RAPPORTO'!A274</f>
        <v/>
      </c>
      <c r="B274" s="194">
        <f>'02 LISTA CONTROLLO E RAPPORTO'!B274</f>
        <v>2301.02</v>
      </c>
      <c r="C274" s="60" t="str">
        <f>'02 LISTA CONTROLLO E RAPPORTO'!C274</f>
        <v>Descrizione del difetto: mancano alcune chiusure.</v>
      </c>
      <c r="D274" s="155"/>
      <c r="E274" s="8" t="s">
        <v>2072</v>
      </c>
      <c r="F274" s="8" t="s">
        <v>2072</v>
      </c>
      <c r="G274" s="8" t="s">
        <v>2072</v>
      </c>
      <c r="H274" s="8" t="s">
        <v>2072</v>
      </c>
    </row>
    <row r="275" spans="1:8" ht="29.45" customHeight="1" x14ac:dyDescent="0.25">
      <c r="A275" s="233" t="str">
        <f>'02 LISTA CONTROLLO E RAPPORTO'!A275</f>
        <v/>
      </c>
      <c r="B275" s="219"/>
      <c r="C275" s="234" t="str">
        <f>'02 LISTA CONTROLLO E RAPPORTO'!C275</f>
        <v>Se mancano delle chiusure, la costruzione di protezione non è pronta all’esercizio. La procedura da seguire deve essere concordata con l’ente cantonale responsabile delle costruzioni di protezione.</v>
      </c>
      <c r="D275" s="236"/>
      <c r="E275" s="8" t="s">
        <v>2072</v>
      </c>
      <c r="F275" s="8" t="s">
        <v>2072</v>
      </c>
      <c r="G275" s="8" t="s">
        <v>2072</v>
      </c>
      <c r="H275" s="8" t="s">
        <v>2072</v>
      </c>
    </row>
    <row r="276" spans="1:8" ht="48.75" customHeight="1" x14ac:dyDescent="0.25">
      <c r="A276" s="632" t="str">
        <f>'02 LISTA CONTROLLO E RAPPORTO'!A276</f>
        <v/>
      </c>
      <c r="B276" s="194">
        <f>'02 LISTA CONTROLLO E RAPPORTO'!B276</f>
        <v>2301.0300000000002</v>
      </c>
      <c r="C276" s="60" t="str">
        <f>'02 LISTA CONTROLLO E RAPPORTO'!C276</f>
        <v>Descrizione del difetto: le chiusure non possono venir aperte o chiuse.</v>
      </c>
      <c r="D276" s="155"/>
      <c r="E276" s="8" t="s">
        <v>2072</v>
      </c>
      <c r="F276" s="8" t="s">
        <v>2072</v>
      </c>
      <c r="G276" s="8" t="s">
        <v>2072</v>
      </c>
      <c r="H276" s="8" t="s">
        <v>2072</v>
      </c>
    </row>
    <row r="277" spans="1:8" ht="150" x14ac:dyDescent="0.25">
      <c r="A277" s="233" t="str">
        <f>'02 LISTA CONTROLLO E RAPPORTO'!A277</f>
        <v/>
      </c>
      <c r="B277" s="219"/>
      <c r="C277" s="234"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277" s="236"/>
      <c r="E277" s="8" t="s">
        <v>2072</v>
      </c>
      <c r="F277" s="8" t="s">
        <v>2072</v>
      </c>
      <c r="G277" s="8" t="s">
        <v>2072</v>
      </c>
      <c r="H277" s="8" t="s">
        <v>2072</v>
      </c>
    </row>
    <row r="278" spans="1:8" ht="44.1" customHeight="1" x14ac:dyDescent="0.25">
      <c r="A278" s="233" t="str">
        <f>'02 LISTA CONTROLLO E RAPPORTO'!A278</f>
        <v/>
      </c>
      <c r="B278" s="219"/>
      <c r="C278" s="234"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278" s="236"/>
      <c r="E278" s="8" t="s">
        <v>2072</v>
      </c>
      <c r="F278" s="8" t="s">
        <v>2072</v>
      </c>
      <c r="G278" s="8" t="s">
        <v>2072</v>
      </c>
      <c r="H278" s="8" t="s">
        <v>2072</v>
      </c>
    </row>
    <row r="279" spans="1:8" ht="45" customHeight="1" x14ac:dyDescent="0.25">
      <c r="A279" s="628" t="str">
        <f>'02 LISTA CONTROLLO E RAPPORTO'!A279</f>
        <v/>
      </c>
      <c r="B279" s="61">
        <f>'02 LISTA CONTROLLO E RAPPORTO'!B279</f>
        <v>2301.04</v>
      </c>
      <c r="C279" s="12" t="str">
        <f>'02 LISTA CONTROLLO E RAPPORTO'!C279</f>
        <v>Descrizione del difetto: le cerniere presentano crepe e/o non si muovono liberamente.</v>
      </c>
      <c r="D279" s="72"/>
      <c r="E279" s="8" t="s">
        <v>2072</v>
      </c>
      <c r="F279" s="8" t="s">
        <v>2072</v>
      </c>
      <c r="G279" s="8" t="s">
        <v>2072</v>
      </c>
      <c r="H279" s="8" t="s">
        <v>2072</v>
      </c>
    </row>
    <row r="280" spans="1:8" ht="15" customHeight="1" x14ac:dyDescent="0.25">
      <c r="A280" s="233" t="str">
        <f>'02 LISTA CONTROLLO E RAPPORTO'!A280</f>
        <v/>
      </c>
      <c r="B280" s="219"/>
      <c r="C280" s="234" t="str">
        <f>'02 LISTA CONTROLLO E RAPPORTO'!C280</f>
        <v>Questo difetto deve essere eliminato dal fabbricante.</v>
      </c>
      <c r="D280" s="236"/>
      <c r="E280" s="8" t="s">
        <v>2072</v>
      </c>
      <c r="F280" s="8" t="s">
        <v>2072</v>
      </c>
      <c r="G280" s="8" t="s">
        <v>2072</v>
      </c>
      <c r="H280" s="8" t="s">
        <v>2072</v>
      </c>
    </row>
    <row r="281" spans="1:8" ht="45" customHeight="1" x14ac:dyDescent="0.25">
      <c r="A281" s="628" t="str">
        <f>'02 LISTA CONTROLLO E RAPPORTO'!A281</f>
        <v/>
      </c>
      <c r="B281" s="61">
        <f>'02 LISTA CONTROLLO E RAPPORTO'!B281</f>
        <v>2301.0500000000002</v>
      </c>
      <c r="C281" s="12" t="str">
        <f>'02 LISTA CONTROLLO E RAPPORTO'!C281</f>
        <v>Descrizione del difetto: i perni delle cerniere non sono assicurati in alto e in basso con uno spinotto o un cordolo di saldatura.</v>
      </c>
      <c r="D281" s="72"/>
      <c r="E281" s="8" t="s">
        <v>2072</v>
      </c>
      <c r="F281" s="8" t="s">
        <v>2072</v>
      </c>
      <c r="G281" s="8" t="s">
        <v>2072</v>
      </c>
      <c r="H281" s="8" t="s">
        <v>2072</v>
      </c>
    </row>
    <row r="282" spans="1:8" ht="29.45" customHeight="1" x14ac:dyDescent="0.25">
      <c r="A282" s="233" t="str">
        <f>'02 LISTA CONTROLLO E RAPPORTO'!A282</f>
        <v/>
      </c>
      <c r="B282" s="219"/>
      <c r="C282" s="234" t="str">
        <f>'02 LISTA CONTROLLO E RAPPORTO'!C282</f>
        <v>I perni delle cerniere devono essere assicurati in alto e in basso con uno spinotto o un cordolo di saldatura.</v>
      </c>
      <c r="D282" s="236"/>
      <c r="E282" s="8" t="s">
        <v>2072</v>
      </c>
      <c r="F282" s="8" t="s">
        <v>2072</v>
      </c>
      <c r="G282" s="8" t="s">
        <v>2072</v>
      </c>
      <c r="H282" s="8" t="s">
        <v>2072</v>
      </c>
    </row>
    <row r="283" spans="1:8" ht="45" customHeight="1" x14ac:dyDescent="0.25">
      <c r="A283" s="628" t="str">
        <f>'02 LISTA CONTROLLO E RAPPORTO'!A283</f>
        <v/>
      </c>
      <c r="B283" s="61">
        <f>'02 LISTA CONTROLLO E RAPPORTO'!B283</f>
        <v>2301.06</v>
      </c>
      <c r="C283" s="12" t="str">
        <f>'02 LISTA CONTROLLO E RAPPORTO'!C283</f>
        <v>Descrizione del difetto: i nippli di ingrassaggio sui telai delle chiusure mancano o sono pitturati.</v>
      </c>
      <c r="D283" s="72"/>
      <c r="E283" s="8" t="s">
        <v>2072</v>
      </c>
      <c r="F283" s="8" t="s">
        <v>2072</v>
      </c>
      <c r="G283" s="8" t="s">
        <v>2072</v>
      </c>
      <c r="H283" s="8" t="s">
        <v>2072</v>
      </c>
    </row>
    <row r="284" spans="1:8" ht="29.45" customHeight="1" x14ac:dyDescent="0.25">
      <c r="A284" s="233" t="str">
        <f>'02 LISTA CONTROLLO E RAPPORTO'!A284</f>
        <v/>
      </c>
      <c r="B284" s="219"/>
      <c r="C284" s="234" t="str">
        <f>'02 LISTA CONTROLLO E RAPPORTO'!C284</f>
        <v>I nippli di ingrassaggio mancanti sulle PT, i CB, le PP e i POC devono essere sostituiti da una ditta specializzata.</v>
      </c>
      <c r="D284" s="236"/>
      <c r="E284" s="8" t="s">
        <v>2072</v>
      </c>
      <c r="F284" s="8" t="s">
        <v>2072</v>
      </c>
      <c r="G284" s="8" t="s">
        <v>2072</v>
      </c>
      <c r="H284" s="8" t="s">
        <v>2072</v>
      </c>
    </row>
    <row r="285" spans="1:8" ht="46.5" customHeight="1" x14ac:dyDescent="0.25">
      <c r="A285" s="627" t="str">
        <f>'02 LISTA CONTROLLO E RAPPORTO'!A285</f>
        <v/>
      </c>
      <c r="B285" s="187">
        <f>'02 LISTA CONTROLLO E RAPPORTO'!B285</f>
        <v>2301.0700000000002</v>
      </c>
      <c r="C285" s="58" t="str">
        <f>'02 LISTA CONTROLLO E RAPPORTO'!C285</f>
        <v>Descrizione del difetto: le chiusure presentano ruggine.</v>
      </c>
      <c r="D285" s="71"/>
      <c r="E285" s="8" t="s">
        <v>2072</v>
      </c>
      <c r="F285" s="8" t="s">
        <v>2072</v>
      </c>
      <c r="G285" s="8" t="s">
        <v>2072</v>
      </c>
      <c r="H285" s="8" t="s">
        <v>2072</v>
      </c>
    </row>
    <row r="286" spans="1:8" ht="15" customHeight="1" x14ac:dyDescent="0.25">
      <c r="A286" s="233" t="str">
        <f>'02 LISTA CONTROLLO E RAPPORTO'!A286</f>
        <v/>
      </c>
      <c r="B286" s="219"/>
      <c r="C286" s="234" t="str">
        <f>'02 LISTA CONTROLLO E RAPPORTO'!C286</f>
        <v>Le chiusure devono essere trattate a regola d’arte.</v>
      </c>
      <c r="D286" s="236"/>
      <c r="E286" s="8" t="s">
        <v>2072</v>
      </c>
      <c r="F286" s="8" t="s">
        <v>2072</v>
      </c>
      <c r="G286" s="8" t="s">
        <v>2072</v>
      </c>
      <c r="H286" s="8" t="s">
        <v>2072</v>
      </c>
    </row>
    <row r="287" spans="1:8" ht="45" customHeight="1" x14ac:dyDescent="0.25">
      <c r="A287" s="628" t="str">
        <f>'02 LISTA CONTROLLO E RAPPORTO'!A287</f>
        <v/>
      </c>
      <c r="B287" s="61">
        <f>'02 LISTA CONTROLLO E RAPPORTO'!B287</f>
        <v>2301.08</v>
      </c>
      <c r="C287" s="12" t="str">
        <f>'02 LISTA CONTROLLO E RAPPORTO'!C287</f>
        <v>Descrizione del difetto: alcune leve di chiusura mancano o non sono montate.</v>
      </c>
      <c r="D287" s="72"/>
      <c r="E287" s="8" t="s">
        <v>2072</v>
      </c>
      <c r="F287" s="8" t="s">
        <v>2072</v>
      </c>
      <c r="G287" s="8" t="s">
        <v>2072</v>
      </c>
      <c r="H287" s="8" t="s">
        <v>2072</v>
      </c>
    </row>
    <row r="288" spans="1:8" ht="29.45" customHeight="1" x14ac:dyDescent="0.25">
      <c r="A288" s="233" t="str">
        <f>'02 LISTA CONTROLLO E RAPPORTO'!A288</f>
        <v/>
      </c>
      <c r="B288" s="219"/>
      <c r="C288" s="234" t="str">
        <f>'02 LISTA CONTROLLO E RAPPORTO'!C288</f>
        <v xml:space="preserve">Acquistare le leve di chiusura mancanti dal fabbricante e montare correttamente quelle montate male. </v>
      </c>
      <c r="D288" s="236"/>
      <c r="E288" s="8" t="s">
        <v>2072</v>
      </c>
      <c r="F288" s="8" t="s">
        <v>2072</v>
      </c>
      <c r="G288" s="8" t="s">
        <v>2072</v>
      </c>
      <c r="H288" s="8" t="s">
        <v>2072</v>
      </c>
    </row>
    <row r="289" spans="1:8" ht="45" customHeight="1" x14ac:dyDescent="0.25">
      <c r="A289" s="628" t="str">
        <f>'02 LISTA CONTROLLO E RAPPORTO'!A289</f>
        <v/>
      </c>
      <c r="B289" s="61">
        <f>'02 LISTA CONTROLLO E RAPPORTO'!B289</f>
        <v>2301.09</v>
      </c>
      <c r="C289" s="12" t="str">
        <f>'02 LISTA CONTROLLO E RAPPORTO'!C289</f>
        <v>Descrizione del difetto: le leve delle chiusure non sono regolate correttamente (non si chiudono bene).</v>
      </c>
      <c r="D289" s="72"/>
      <c r="E289" s="8" t="s">
        <v>2072</v>
      </c>
      <c r="F289" s="8" t="s">
        <v>2072</v>
      </c>
      <c r="G289" s="8" t="s">
        <v>2072</v>
      </c>
      <c r="H289" s="8" t="s">
        <v>2072</v>
      </c>
    </row>
    <row r="290" spans="1:8" ht="15" customHeight="1" x14ac:dyDescent="0.25">
      <c r="A290" s="233" t="str">
        <f>'02 LISTA CONTROLLO E RAPPORTO'!A290</f>
        <v/>
      </c>
      <c r="B290" s="219"/>
      <c r="C290" s="234" t="str">
        <f>'02 LISTA CONTROLLO E RAPPORTO'!C290</f>
        <v>Il gioco della leva deve essere regolato in modo tale da evitare che giri da sola.</v>
      </c>
      <c r="D290" s="236"/>
      <c r="E290" s="8" t="s">
        <v>2072</v>
      </c>
      <c r="F290" s="8" t="s">
        <v>2072</v>
      </c>
      <c r="G290" s="8" t="s">
        <v>2072</v>
      </c>
      <c r="H290" s="8" t="s">
        <v>2072</v>
      </c>
    </row>
    <row r="291" spans="1:8" ht="44.1" customHeight="1" x14ac:dyDescent="0.25">
      <c r="A291" s="233" t="str">
        <f>'02 LISTA CONTROLLO E RAPPORTO'!A291</f>
        <v/>
      </c>
      <c r="B291" s="219"/>
      <c r="C291" s="234" t="str">
        <f>'02 LISTA CONTROLLO E RAPPORTO'!C291</f>
        <v>Il gioco tra la leva di chiusura esterna e quella interna misurato sul perimetro non deve superare i 2.5 cm. I bulloni devono essere serrati, il meccanismo dev’essere ingrassato e scorrevole.</v>
      </c>
      <c r="D291" s="236"/>
      <c r="E291" s="8" t="s">
        <v>2072</v>
      </c>
      <c r="F291" s="8" t="s">
        <v>2072</v>
      </c>
      <c r="G291" s="8" t="s">
        <v>2072</v>
      </c>
      <c r="H291" s="8" t="s">
        <v>2072</v>
      </c>
    </row>
    <row r="292" spans="1:8" ht="45" customHeight="1" x14ac:dyDescent="0.25">
      <c r="A292" s="628" t="str">
        <f>'02 LISTA CONTROLLO E RAPPORTO'!A292</f>
        <v/>
      </c>
      <c r="B292" s="61">
        <f>'02 LISTA CONTROLLO E RAPPORTO'!B292</f>
        <v>2301.1</v>
      </c>
      <c r="C292" s="12" t="str">
        <f>'02 LISTA CONTROLLO E RAPPORTO'!C292</f>
        <v>Descrizione del difetto: mancano alcune guarnizioni di gomma sulle chiusure.</v>
      </c>
      <c r="D292" s="72"/>
      <c r="E292" s="8" t="s">
        <v>2072</v>
      </c>
      <c r="F292" s="8" t="s">
        <v>2072</v>
      </c>
      <c r="G292" s="8" t="s">
        <v>2072</v>
      </c>
      <c r="H292" s="8" t="s">
        <v>2072</v>
      </c>
    </row>
    <row r="293" spans="1:8" ht="15" customHeight="1" x14ac:dyDescent="0.25">
      <c r="A293" s="233" t="str">
        <f>'02 LISTA CONTROLLO E RAPPORTO'!A293</f>
        <v/>
      </c>
      <c r="B293" s="219"/>
      <c r="C293" s="234" t="str">
        <f>'02 LISTA CONTROLLO E RAPPORTO'!C293</f>
        <v>Le guarnizioni mancanti devono essere inserite o procurate.</v>
      </c>
      <c r="D293" s="236"/>
      <c r="E293" s="8" t="s">
        <v>2072</v>
      </c>
      <c r="F293" s="8" t="s">
        <v>2072</v>
      </c>
      <c r="G293" s="8" t="s">
        <v>2072</v>
      </c>
      <c r="H293" s="8" t="s">
        <v>2072</v>
      </c>
    </row>
    <row r="294" spans="1:8" ht="45" customHeight="1" x14ac:dyDescent="0.25">
      <c r="A294" s="628" t="str">
        <f>'02 LISTA CONTROLLO E RAPPORTO'!A294</f>
        <v/>
      </c>
      <c r="B294" s="61">
        <f>'02 LISTA CONTROLLO E RAPPORTO'!B294</f>
        <v>2301.11</v>
      </c>
      <c r="C294" s="12" t="str">
        <f>'02 LISTA CONTROLLO E RAPPORTO'!C294</f>
        <v>Descrizione del difetto: le guarnizioni di gomma sono danneggiate, schiacciate, sporche, pitturate oppure secche e screpolate.</v>
      </c>
      <c r="D294" s="72"/>
      <c r="E294" s="8" t="s">
        <v>2072</v>
      </c>
      <c r="F294" s="8" t="s">
        <v>2072</v>
      </c>
      <c r="G294" s="8" t="s">
        <v>2072</v>
      </c>
      <c r="H294" s="8" t="s">
        <v>2072</v>
      </c>
    </row>
    <row r="295" spans="1:8" ht="45" x14ac:dyDescent="0.25">
      <c r="A295" s="233" t="str">
        <f>'02 LISTA CONTROLLO E RAPPORTO'!A295</f>
        <v/>
      </c>
      <c r="B295" s="219"/>
      <c r="C295" s="234" t="str">
        <f>'02 LISTA CONTROLLO E RAPPORTO'!C295</f>
        <v>Le guarnizioni di gomma friabili, indurite, screpolate o danneggiate devono essere sostituite.</v>
      </c>
      <c r="D295" s="236"/>
      <c r="E295" s="8" t="s">
        <v>2072</v>
      </c>
      <c r="F295" s="8" t="s">
        <v>2072</v>
      </c>
      <c r="G295" s="8" t="s">
        <v>2072</v>
      </c>
      <c r="H295" s="8" t="s">
        <v>2072</v>
      </c>
    </row>
    <row r="296" spans="1:8" ht="48.75" customHeight="1" x14ac:dyDescent="0.25">
      <c r="A296" s="632" t="str">
        <f>'02 LISTA CONTROLLO E RAPPORTO'!A296</f>
        <v/>
      </c>
      <c r="B296" s="194">
        <f>'02 LISTA CONTROLLO E RAPPORTO'!B296</f>
        <v>2301.12</v>
      </c>
      <c r="C296" s="60" t="str">
        <f>'02 LISTA CONTROLLO E RAPPORTO'!C296</f>
        <v>Descrizione del difetto: le chiusure non sono ermetiche.</v>
      </c>
      <c r="D296" s="155"/>
      <c r="E296" s="8" t="s">
        <v>2072</v>
      </c>
      <c r="F296" s="8" t="s">
        <v>2072</v>
      </c>
      <c r="G296" s="8" t="s">
        <v>2072</v>
      </c>
      <c r="H296" s="8" t="s">
        <v>2072</v>
      </c>
    </row>
    <row r="297" spans="1:8" ht="15" customHeight="1" x14ac:dyDescent="0.25">
      <c r="A297" s="233" t="str">
        <f>'02 LISTA CONTROLLO E RAPPORTO'!A297</f>
        <v/>
      </c>
      <c r="B297" s="219"/>
      <c r="C297" s="621" t="str">
        <f>'02 LISTA CONTROLLO E RAPPORTO'!C297</f>
        <v xml:space="preserve">Si devono controllare i seguenti punti: </v>
      </c>
      <c r="D297" s="236"/>
      <c r="E297" s="8" t="s">
        <v>2072</v>
      </c>
      <c r="F297" s="8" t="s">
        <v>2072</v>
      </c>
      <c r="G297" s="8" t="s">
        <v>2072</v>
      </c>
      <c r="H297" s="8" t="s">
        <v>2072</v>
      </c>
    </row>
    <row r="298" spans="1:8" ht="15" customHeight="1" x14ac:dyDescent="0.25">
      <c r="A298" s="233" t="str">
        <f>'02 LISTA CONTROLLO E RAPPORTO'!A298</f>
        <v/>
      </c>
      <c r="B298" s="219"/>
      <c r="C298" s="622" t="str">
        <f>'02 LISTA CONTROLLO E RAPPORTO'!C298</f>
        <v>-        tutte le guarnizioni in gomma sono inserite (controllare la resistenza nella scanalatura),</v>
      </c>
      <c r="D298" s="236"/>
      <c r="E298" s="8" t="s">
        <v>2072</v>
      </c>
      <c r="F298" s="8" t="s">
        <v>2072</v>
      </c>
      <c r="G298" s="8" t="s">
        <v>2072</v>
      </c>
      <c r="H298" s="8" t="s">
        <v>2072</v>
      </c>
    </row>
    <row r="299" spans="1:8" ht="15" customHeight="1" x14ac:dyDescent="0.25">
      <c r="A299" s="233" t="str">
        <f>'02 LISTA CONTROLLO E RAPPORTO'!A299</f>
        <v/>
      </c>
      <c r="B299" s="219"/>
      <c r="C299" s="622" t="str">
        <f>'02 LISTA CONTROLLO E RAPPORTO'!C299</f>
        <v>-        le guarnizioni di gomma non sono danneggiate (screpolature, parti rotte),</v>
      </c>
      <c r="D299" s="236"/>
      <c r="E299" s="8" t="s">
        <v>2072</v>
      </c>
      <c r="F299" s="8" t="s">
        <v>2072</v>
      </c>
      <c r="G299" s="8" t="s">
        <v>2072</v>
      </c>
      <c r="H299" s="8" t="s">
        <v>2072</v>
      </c>
    </row>
    <row r="300" spans="1:8" ht="15" customHeight="1" x14ac:dyDescent="0.25">
      <c r="A300" s="233" t="str">
        <f>'02 LISTA CONTROLLO E RAPPORTO'!A300</f>
        <v/>
      </c>
      <c r="B300" s="219"/>
      <c r="C300" s="622" t="str">
        <f>'02 LISTA CONTROLLO E RAPPORTO'!C300</f>
        <v>-        le guarnizioni di gomma sono elastiche (non indurite o friabili),</v>
      </c>
      <c r="D300" s="236"/>
      <c r="E300" s="8" t="s">
        <v>2072</v>
      </c>
      <c r="F300" s="8" t="s">
        <v>2072</v>
      </c>
      <c r="G300" s="8" t="s">
        <v>2072</v>
      </c>
      <c r="H300" s="8" t="s">
        <v>2072</v>
      </c>
    </row>
    <row r="301" spans="1:8" ht="15" customHeight="1" x14ac:dyDescent="0.25">
      <c r="A301" s="233" t="str">
        <f>'02 LISTA CONTROLLO E RAPPORTO'!A301</f>
        <v/>
      </c>
      <c r="B301" s="219"/>
      <c r="C301" s="622" t="str">
        <f>'02 LISTA CONTROLLO E RAPPORTO'!C301</f>
        <v>-        le guarnizioni di gomma sono pulite (niente vernice sulla gomma) e</v>
      </c>
      <c r="D301" s="236"/>
      <c r="E301" s="8" t="s">
        <v>2072</v>
      </c>
      <c r="F301" s="8" t="s">
        <v>2072</v>
      </c>
      <c r="G301" s="8" t="s">
        <v>2072</v>
      </c>
      <c r="H301" s="8" t="s">
        <v>2072</v>
      </c>
    </row>
    <row r="302" spans="1:8" ht="15" customHeight="1" x14ac:dyDescent="0.25">
      <c r="A302" s="233" t="str">
        <f>'02 LISTA CONTROLLO E RAPPORTO'!A302</f>
        <v/>
      </c>
      <c r="B302" s="219"/>
      <c r="C302" s="622" t="str">
        <f>'02 LISTA CONTROLLO E RAPPORTO'!C302</f>
        <v>-        chiudere le chiusure e controllare la loro ermeticità (test della luce).</v>
      </c>
      <c r="D302" s="236"/>
      <c r="E302" s="8" t="s">
        <v>2072</v>
      </c>
      <c r="F302" s="8" t="s">
        <v>2072</v>
      </c>
      <c r="G302" s="8" t="s">
        <v>2072</v>
      </c>
      <c r="H302" s="8" t="s">
        <v>2072</v>
      </c>
    </row>
    <row r="303" spans="1:8" ht="58.5" customHeight="1" x14ac:dyDescent="0.25">
      <c r="A303" s="233" t="str">
        <f>'02 LISTA CONTROLLO E RAPPORTO'!A303</f>
        <v/>
      </c>
      <c r="B303" s="219"/>
      <c r="C303" s="621"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03" s="236"/>
      <c r="E303" s="8" t="s">
        <v>2072</v>
      </c>
      <c r="F303" s="8" t="s">
        <v>2072</v>
      </c>
      <c r="G303" s="8" t="s">
        <v>2072</v>
      </c>
      <c r="H303" s="8" t="s">
        <v>2072</v>
      </c>
    </row>
    <row r="304" spans="1:8" ht="44.1" customHeight="1" x14ac:dyDescent="0.25">
      <c r="A304" s="233" t="str">
        <f>'02 LISTA CONTROLLO E RAPPORTO'!A304</f>
        <v/>
      </c>
      <c r="B304" s="219"/>
      <c r="C304" s="621" t="str">
        <f>'02 LISTA CONTROLLO E RAPPORTO'!C304</f>
        <v xml:space="preserve">Se malgrado l’adozione di queste misure non è possibile rendere ermetiche le chiusure, ci si deve accordare con l’ente cantonale responsabile delle costruzioni di protezione su come procedere.  </v>
      </c>
      <c r="D304" s="236"/>
      <c r="E304" s="8" t="s">
        <v>2072</v>
      </c>
      <c r="F304" s="8" t="s">
        <v>2072</v>
      </c>
      <c r="G304" s="8" t="s">
        <v>2072</v>
      </c>
      <c r="H304" s="8" t="s">
        <v>2072</v>
      </c>
    </row>
    <row r="305" spans="1:8" ht="45" customHeight="1" x14ac:dyDescent="0.25">
      <c r="A305" s="628" t="str">
        <f>'02 LISTA CONTROLLO E RAPPORTO'!A305</f>
        <v/>
      </c>
      <c r="B305" s="61">
        <f>'02 LISTA CONTROLLO E RAPPORTO'!B305</f>
        <v>2301.13</v>
      </c>
      <c r="C305" s="12" t="str">
        <f>'02 LISTA CONTROLLO E RAPPORTO'!C305</f>
        <v>Descrizione del difetto: manca almeno un dispositivo di autoliberazione completo e funzionante.</v>
      </c>
      <c r="D305" s="72"/>
      <c r="E305" s="8" t="s">
        <v>2072</v>
      </c>
      <c r="F305" s="8" t="s">
        <v>2072</v>
      </c>
      <c r="G305" s="8" t="s">
        <v>2072</v>
      </c>
      <c r="H305" s="8" t="s">
        <v>2072</v>
      </c>
    </row>
    <row r="306" spans="1:8" ht="150" x14ac:dyDescent="0.25">
      <c r="A306" s="233" t="str">
        <f>'02 LISTA CONTROLLO E RAPPORTO'!A306</f>
        <v/>
      </c>
      <c r="B306" s="219"/>
      <c r="C306" s="234"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06" s="236"/>
      <c r="E306" s="8" t="s">
        <v>2072</v>
      </c>
      <c r="F306" s="8" t="s">
        <v>2072</v>
      </c>
      <c r="G306" s="8" t="s">
        <v>2072</v>
      </c>
      <c r="H306" s="8" t="s">
        <v>2072</v>
      </c>
    </row>
    <row r="307" spans="1:8" ht="15" customHeight="1" x14ac:dyDescent="0.25">
      <c r="A307" s="233" t="str">
        <f>'02 LISTA CONTROLLO E RAPPORTO'!A307</f>
        <v/>
      </c>
      <c r="B307" s="219"/>
      <c r="C307" s="234" t="str">
        <f>'02 LISTA CONTROLLO E RAPPORTO'!C307</f>
        <v xml:space="preserve">Si devono procurare le parti mancanti. Il dispositivo dev’essere piombato. </v>
      </c>
      <c r="D307" s="236"/>
      <c r="E307" s="8" t="s">
        <v>2072</v>
      </c>
      <c r="F307" s="8" t="s">
        <v>2072</v>
      </c>
      <c r="G307" s="8" t="s">
        <v>2072</v>
      </c>
      <c r="H307" s="8" t="s">
        <v>2072</v>
      </c>
    </row>
    <row r="308" spans="1:8" ht="29.45" customHeight="1" x14ac:dyDescent="0.25">
      <c r="A308" s="233" t="str">
        <f>'02 LISTA CONTROLLO E RAPPORTO'!A308</f>
        <v/>
      </c>
      <c r="B308" s="219"/>
      <c r="C308" s="234" t="str">
        <f>'02 LISTA CONTROLLO E RAPPORTO'!C308</f>
        <v xml:space="preserve">Il funzionamento del dispositivo di autoliberazione (tubo quadro, spina, dado e chiave) va verificato. </v>
      </c>
      <c r="D308" s="236"/>
      <c r="E308" s="8" t="s">
        <v>2072</v>
      </c>
      <c r="F308" s="8" t="s">
        <v>2072</v>
      </c>
      <c r="G308" s="8" t="s">
        <v>2072</v>
      </c>
      <c r="H308" s="8" t="s">
        <v>2072</v>
      </c>
    </row>
    <row r="309" spans="1:8" ht="45" customHeight="1" x14ac:dyDescent="0.25">
      <c r="A309" s="628" t="str">
        <f>'02 LISTA CONTROLLO E RAPPORTO'!A309</f>
        <v/>
      </c>
      <c r="B309" s="61">
        <f>'02 LISTA CONTROLLO E RAPPORTO'!B309</f>
        <v>2301.14</v>
      </c>
      <c r="C309" s="12" t="str">
        <f>'02 LISTA CONTROLLO E RAPPORTO'!C309</f>
        <v>Descrizione del difetto: manca la maniglia amovibile per aprire il coperchio blindato dall’esterno.</v>
      </c>
      <c r="D309" s="72"/>
      <c r="E309" s="8" t="s">
        <v>2072</v>
      </c>
      <c r="F309" s="8" t="s">
        <v>2072</v>
      </c>
      <c r="G309" s="8" t="s">
        <v>2072</v>
      </c>
      <c r="H309" s="8" t="s">
        <v>2072</v>
      </c>
    </row>
    <row r="310" spans="1:8" ht="105" x14ac:dyDescent="0.25">
      <c r="A310" s="233" t="str">
        <f>'02 LISTA CONTROLLO E RAPPORTO'!A310</f>
        <v/>
      </c>
      <c r="B310" s="219"/>
      <c r="C310" s="234"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10" s="236"/>
      <c r="E310" s="8" t="s">
        <v>2072</v>
      </c>
      <c r="F310" s="8" t="s">
        <v>2072</v>
      </c>
      <c r="G310" s="8" t="s">
        <v>2072</v>
      </c>
      <c r="H310" s="8" t="s">
        <v>2072</v>
      </c>
    </row>
    <row r="311" spans="1:8" ht="46.5" customHeight="1" x14ac:dyDescent="0.25">
      <c r="A311" s="627" t="str">
        <f>'02 LISTA CONTROLLO E RAPPORTO'!A311</f>
        <v/>
      </c>
      <c r="B311" s="187">
        <f>'02 LISTA CONTROLLO E RAPPORTO'!B311</f>
        <v>2301.15</v>
      </c>
      <c r="C311" s="58" t="str">
        <f>'02 LISTA CONTROLLO E RAPPORTO'!C311</f>
        <v>Descrizione del difetto: manca il tappo per chiudere il tubo trm integrato nel CB (se esistente: fabbricato, tipo) o è difficile da togliere.</v>
      </c>
      <c r="D311" s="71"/>
      <c r="E311" s="8" t="s">
        <v>2072</v>
      </c>
      <c r="F311" s="8" t="s">
        <v>2072</v>
      </c>
      <c r="G311" s="8" t="s">
        <v>2072</v>
      </c>
      <c r="H311" s="8" t="s">
        <v>2072</v>
      </c>
    </row>
    <row r="312" spans="1:8" ht="15" customHeight="1" x14ac:dyDescent="0.25">
      <c r="A312" s="233" t="str">
        <f>'02 LISTA CONTROLLO E RAPPORTO'!A312</f>
        <v/>
      </c>
      <c r="B312" s="219"/>
      <c r="C312" s="234" t="str">
        <f>'02 LISTA CONTROLLO E RAPPORTO'!C312</f>
        <v>Il tappo va procurato o reso più scorrevole.</v>
      </c>
      <c r="D312" s="236"/>
      <c r="E312" s="8" t="s">
        <v>2072</v>
      </c>
      <c r="F312" s="8" t="s">
        <v>2072</v>
      </c>
      <c r="G312" s="8" t="s">
        <v>2072</v>
      </c>
      <c r="H312" s="8" t="s">
        <v>2072</v>
      </c>
    </row>
    <row r="313" spans="1:8" ht="46.5" customHeight="1" x14ac:dyDescent="0.25">
      <c r="A313" s="627" t="str">
        <f>'02 LISTA CONTROLLO E RAPPORTO'!A313</f>
        <v/>
      </c>
      <c r="B313" s="187">
        <f>'02 LISTA CONTROLLO E RAPPORTO'!B313</f>
        <v>2301.16</v>
      </c>
      <c r="C313" s="58" t="str">
        <f>'02 LISTA CONTROLLO E RAPPORTO'!C313</f>
        <v>Descrizione del difetto: nelle costruzioni di protezione realizzate dopo il 1° gennaio 1974 mancano degli spinotti di sicurezza.</v>
      </c>
      <c r="D313" s="71"/>
      <c r="E313" s="8" t="s">
        <v>2072</v>
      </c>
      <c r="F313" s="8" t="s">
        <v>2072</v>
      </c>
      <c r="G313" s="8" t="s">
        <v>2072</v>
      </c>
      <c r="H313" s="8" t="s">
        <v>2072</v>
      </c>
    </row>
    <row r="314" spans="1:8" ht="15" customHeight="1" x14ac:dyDescent="0.25">
      <c r="A314" s="233" t="str">
        <f>'02 LISTA CONTROLLO E RAPPORTO'!A314</f>
        <v/>
      </c>
      <c r="B314" s="219"/>
      <c r="C314" s="234" t="str">
        <f>'02 LISTA CONTROLLO E RAPPORTO'!C314</f>
        <v>Si devono procurare gli spinotti mancanti.</v>
      </c>
      <c r="D314" s="236"/>
      <c r="E314" s="8" t="s">
        <v>2072</v>
      </c>
      <c r="F314" s="8" t="s">
        <v>2072</v>
      </c>
      <c r="G314" s="8" t="s">
        <v>2072</v>
      </c>
      <c r="H314" s="8" t="s">
        <v>2072</v>
      </c>
    </row>
    <row r="315" spans="1:8" ht="45" customHeight="1" x14ac:dyDescent="0.25">
      <c r="A315" s="628" t="str">
        <f>'02 LISTA CONTROLLO E RAPPORTO'!A315</f>
        <v/>
      </c>
      <c r="B315" s="61">
        <f>'02 LISTA CONTROLLO E RAPPORTO'!B315</f>
        <v>2301.17</v>
      </c>
      <c r="C315" s="12" t="str">
        <f>'02 LISTA CONTROLLO E RAPPORTO'!C315</f>
        <v>Descrizione del difetto: non è possibile smontare la finestra della cantina nel CB.</v>
      </c>
      <c r="D315" s="72"/>
      <c r="E315" s="1" t="s">
        <v>2072</v>
      </c>
      <c r="F315" s="1"/>
      <c r="G315" s="8" t="s">
        <v>2072</v>
      </c>
      <c r="H315" s="8" t="s">
        <v>2072</v>
      </c>
    </row>
    <row r="316" spans="1:8" ht="60.75" thickBot="1" x14ac:dyDescent="0.3">
      <c r="A316" s="233" t="str">
        <f>'02 LISTA CONTROLLO E RAPPORTO'!A316</f>
        <v/>
      </c>
      <c r="B316" s="222"/>
      <c r="C316" s="617" t="str">
        <f>'02 LISTA CONTROLLO E RAPPORTO'!C316</f>
        <v xml:space="preserve">Gli elementi delle finestre della cantina previsti per il tempo di pace devono essere facili da smontare. Se ciò non fosse è il caso, occorre correggere la situazione. </v>
      </c>
      <c r="D316" s="236"/>
      <c r="E316" s="1" t="s">
        <v>2072</v>
      </c>
      <c r="F316" s="1"/>
      <c r="G316" s="8" t="s">
        <v>2072</v>
      </c>
      <c r="H316" s="8" t="s">
        <v>2072</v>
      </c>
    </row>
    <row r="317" spans="1:8" ht="30.75" customHeight="1" thickBot="1" x14ac:dyDescent="0.3">
      <c r="A317" s="73" t="str">
        <f>'02 LISTA CONTROLLO E RAPPORTO'!A317</f>
        <v/>
      </c>
      <c r="B317" s="203">
        <f>'02 LISTA CONTROLLO E RAPPORTO'!B317</f>
        <v>2302</v>
      </c>
      <c r="C317" s="616" t="str">
        <f>'02 LISTA CONTROLLO E RAPPORTO'!C317</f>
        <v>Chiusure supplementari («porte rosse») / porte di collegamento</v>
      </c>
      <c r="D317" s="603"/>
      <c r="E317" s="8" t="s">
        <v>2072</v>
      </c>
      <c r="F317" s="8" t="s">
        <v>2072</v>
      </c>
      <c r="G317" s="8" t="s">
        <v>2072</v>
      </c>
      <c r="H317" s="8" t="s">
        <v>2072</v>
      </c>
    </row>
    <row r="318" spans="1:8" ht="48.75" customHeight="1" x14ac:dyDescent="0.25">
      <c r="A318" s="69" t="str">
        <f>'02 LISTA CONTROLLO E RAPPORTO'!A318</f>
        <v/>
      </c>
      <c r="B318" s="197">
        <f>'02 LISTA CONTROLLO E RAPPORTO'!B318</f>
        <v>2302.0100000000002</v>
      </c>
      <c r="C318" s="70" t="str">
        <f>'02 LISTA CONTROLLO E RAPPORTO'!C318</f>
        <v>Descrizione del difetto: entrate o collegamenti supplementari tra due costruzioni di protezione utilizzati in tempo di pace non si possono chiudere con una PB o un CB.</v>
      </c>
      <c r="D318" s="155"/>
      <c r="E318" s="8" t="s">
        <v>2072</v>
      </c>
      <c r="F318" s="8" t="s">
        <v>2072</v>
      </c>
      <c r="G318" s="8" t="s">
        <v>2072</v>
      </c>
      <c r="H318" s="8" t="s">
        <v>2072</v>
      </c>
    </row>
    <row r="319" spans="1:8" ht="135" x14ac:dyDescent="0.25">
      <c r="A319" s="233" t="str">
        <f>'02 LISTA CONTROLLO E RAPPORTO'!A319</f>
        <v/>
      </c>
      <c r="B319" s="219"/>
      <c r="C319" s="234"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19" s="236"/>
      <c r="E319" s="8" t="s">
        <v>2072</v>
      </c>
      <c r="F319" s="8" t="s">
        <v>2072</v>
      </c>
      <c r="G319" s="8" t="s">
        <v>2072</v>
      </c>
      <c r="H319" s="8" t="s">
        <v>2072</v>
      </c>
    </row>
    <row r="320" spans="1:8" ht="135" x14ac:dyDescent="0.25">
      <c r="A320" s="233" t="str">
        <f>'02 LISTA CONTROLLO E RAPPORTO'!A320</f>
        <v/>
      </c>
      <c r="B320" s="219"/>
      <c r="C320" s="234"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20" s="236"/>
      <c r="E320" s="8" t="s">
        <v>2072</v>
      </c>
      <c r="F320" s="8" t="s">
        <v>2072</v>
      </c>
      <c r="G320" s="8" t="s">
        <v>2072</v>
      </c>
      <c r="H320" s="8" t="s">
        <v>2072</v>
      </c>
    </row>
    <row r="321" spans="1:8" ht="46.5" customHeight="1" x14ac:dyDescent="0.25">
      <c r="A321" s="627" t="str">
        <f>'02 LISTA CONTROLLO E RAPPORTO'!A321</f>
        <v/>
      </c>
      <c r="B321" s="187">
        <f>'02 LISTA CONTROLLO E RAPPORTO'!B321</f>
        <v>2302.02</v>
      </c>
      <c r="C321" s="58" t="str">
        <f>'02 LISTA CONTROLLO E RAPPORTO'!C321</f>
        <v>Descrizione del difetto: chiusure supplementari tra il settore protetto e quello non protetto per l’utilizzo in tempo di pace non sono contrassegnate in modo permanente con la scritta «Porta rossa, chiusa in caso di occupazione».</v>
      </c>
      <c r="D321" s="71"/>
      <c r="E321" s="8" t="s">
        <v>2072</v>
      </c>
      <c r="F321" s="8" t="s">
        <v>2072</v>
      </c>
      <c r="G321" s="8" t="s">
        <v>2072</v>
      </c>
      <c r="H321" s="8" t="s">
        <v>2072</v>
      </c>
    </row>
    <row r="322" spans="1:8" ht="75" x14ac:dyDescent="0.25">
      <c r="A322" s="233" t="str">
        <f>'02 LISTA CONTROLLO E RAPPORTO'!A322</f>
        <v/>
      </c>
      <c r="B322" s="219"/>
      <c r="C322" s="234" t="str">
        <f>'02 LISTA CONTROLLO E RAPPORTO'!C322</f>
        <v>Le chiusure supplementari devono essere contrassegnate in modo permanente. Si devono affiggere dei cartelli con la scritta «Porta rossa, chiusa in caso di occupazione» sui due lati della chiusura.</v>
      </c>
      <c r="D322" s="236"/>
      <c r="E322" s="8" t="s">
        <v>2072</v>
      </c>
      <c r="F322" s="8" t="s">
        <v>2072</v>
      </c>
      <c r="G322" s="8" t="s">
        <v>2072</v>
      </c>
      <c r="H322" s="8" t="s">
        <v>2072</v>
      </c>
    </row>
    <row r="323" spans="1:8" ht="46.5" customHeight="1" x14ac:dyDescent="0.25">
      <c r="A323" s="627" t="str">
        <f>'02 LISTA CONTROLLO E RAPPORTO'!A323</f>
        <v/>
      </c>
      <c r="B323" s="187">
        <f>'02 LISTA CONTROLLO E RAPPORTO'!B323</f>
        <v>2302.0300000000002</v>
      </c>
      <c r="C323" s="58" t="str">
        <f>'02 LISTA CONTROLLO E RAPPORTO'!C323</f>
        <v>Descrizione del difetto: porte di collegamento tra costruzioni di protezione non sono contrassegnate in modo permanente con la scritta «In caso di occupazione questa porta deve essere chiusa».</v>
      </c>
      <c r="D323" s="71"/>
      <c r="E323" s="8" t="s">
        <v>2072</v>
      </c>
      <c r="F323" s="8" t="s">
        <v>2072</v>
      </c>
      <c r="G323" s="8" t="s">
        <v>2072</v>
      </c>
      <c r="H323" s="8" t="s">
        <v>2072</v>
      </c>
    </row>
    <row r="324" spans="1:8" ht="29.45" customHeight="1" x14ac:dyDescent="0.25">
      <c r="A324" s="233" t="str">
        <f>'02 LISTA CONTROLLO E RAPPORTO'!A324</f>
        <v/>
      </c>
      <c r="B324" s="219"/>
      <c r="C324" s="234" t="str">
        <f>'02 LISTA CONTROLLO E RAPPORTO'!C324</f>
        <v>Si devono affiggere in modo permanente i cartelli con la scritta «In caso di occupazione questa porta deve essere chiusa».</v>
      </c>
      <c r="D324" s="236"/>
      <c r="E324" s="8" t="s">
        <v>2072</v>
      </c>
      <c r="F324" s="8" t="s">
        <v>2072</v>
      </c>
      <c r="G324" s="8" t="s">
        <v>2072</v>
      </c>
      <c r="H324" s="8" t="s">
        <v>2072</v>
      </c>
    </row>
    <row r="325" spans="1:8" ht="45" customHeight="1" x14ac:dyDescent="0.25">
      <c r="A325" s="628" t="str">
        <f>'02 LISTA CONTROLLO E RAPPORTO'!A325</f>
        <v/>
      </c>
      <c r="B325" s="61">
        <f>'02 LISTA CONTROLLO E RAPPORTO'!B325</f>
        <v>2302.04</v>
      </c>
      <c r="C325" s="12" t="str">
        <f>'02 LISTA CONTROLLO E RAPPORTO'!C325</f>
        <v>Descrizione del difetto: le chiusure supplementari non sono dotate di meccanismo di chiusura speciale.</v>
      </c>
      <c r="D325" s="72"/>
      <c r="E325" s="8" t="s">
        <v>2072</v>
      </c>
      <c r="F325" s="8" t="s">
        <v>2072</v>
      </c>
      <c r="G325" s="8" t="s">
        <v>2072</v>
      </c>
      <c r="H325" s="8" t="s">
        <v>2072</v>
      </c>
    </row>
    <row r="326" spans="1:8" ht="44.1" customHeight="1" thickBot="1" x14ac:dyDescent="0.3">
      <c r="A326" s="233" t="str">
        <f>'02 LISTA CONTROLLO E RAPPORTO'!A326</f>
        <v/>
      </c>
      <c r="B326" s="222"/>
      <c r="C326" s="617"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26" s="236"/>
      <c r="E326" s="8" t="s">
        <v>2072</v>
      </c>
      <c r="F326" s="8" t="s">
        <v>2072</v>
      </c>
      <c r="G326" s="8" t="s">
        <v>2072</v>
      </c>
      <c r="H326" s="8" t="s">
        <v>2072</v>
      </c>
    </row>
    <row r="327" spans="1:8" ht="15.75" thickBot="1" x14ac:dyDescent="0.3">
      <c r="A327" s="73" t="str">
        <f>'02 LISTA CONTROLLO E RAPPORTO'!A327</f>
        <v/>
      </c>
      <c r="B327" s="203">
        <f>'02 LISTA CONTROLLO E RAPPORTO'!B327</f>
        <v>2303</v>
      </c>
      <c r="C327" s="616" t="str">
        <f>'02 LISTA CONTROLLO E RAPPORTO'!C327</f>
        <v>Complemento per PB con soglia amovibile</v>
      </c>
      <c r="D327" s="603"/>
      <c r="E327" s="8" t="s">
        <v>2072</v>
      </c>
      <c r="F327" s="8" t="s">
        <v>2072</v>
      </c>
      <c r="G327" s="8" t="s">
        <v>2072</v>
      </c>
      <c r="H327" s="8" t="s">
        <v>2072</v>
      </c>
    </row>
    <row r="328" spans="1:8" ht="48.75" customHeight="1" x14ac:dyDescent="0.25">
      <c r="A328" s="69" t="str">
        <f>'02 LISTA CONTROLLO E RAPPORTO'!A328</f>
        <v/>
      </c>
      <c r="B328" s="197">
        <f>'02 LISTA CONTROLLO E RAPPORTO'!B328</f>
        <v>2303.0100000000002</v>
      </c>
      <c r="C328" s="70" t="str">
        <f>'02 LISTA CONTROLLO E RAPPORTO'!C328</f>
        <v>Descrizione del difetto: manca la soglia amovibile.</v>
      </c>
      <c r="D328" s="155"/>
      <c r="E328" s="8" t="s">
        <v>2072</v>
      </c>
      <c r="F328" s="8" t="s">
        <v>2072</v>
      </c>
      <c r="G328" s="8" t="s">
        <v>2072</v>
      </c>
      <c r="H328" s="8" t="s">
        <v>2072</v>
      </c>
    </row>
    <row r="329" spans="1:8" ht="30" x14ac:dyDescent="0.25">
      <c r="A329" s="233" t="str">
        <f>'02 LISTA CONTROLLO E RAPPORTO'!A329</f>
        <v/>
      </c>
      <c r="B329" s="219"/>
      <c r="C329" s="234" t="str">
        <f>'02 LISTA CONTROLLO E RAPPORTO'!C329</f>
        <v>Si deve procurare un modello di soglia omologato UFPP (BZS).</v>
      </c>
      <c r="D329" s="236"/>
      <c r="E329" s="8" t="s">
        <v>2072</v>
      </c>
      <c r="F329" s="8" t="s">
        <v>2072</v>
      </c>
      <c r="G329" s="8" t="s">
        <v>2072</v>
      </c>
      <c r="H329" s="8" t="s">
        <v>2072</v>
      </c>
    </row>
    <row r="330" spans="1:8" ht="75" x14ac:dyDescent="0.25">
      <c r="A330" s="233" t="str">
        <f>'02 LISTA CONTROLLO E RAPPORTO'!A330</f>
        <v/>
      </c>
      <c r="B330" s="219"/>
      <c r="C330" s="234" t="str">
        <f>'02 LISTA CONTROLLO E RAPPORTO'!C330</f>
        <v>Se manca la soglia amovibile, la costruzione di protezione non è pronta all’esercizio. La procedura da seguire deve essere concordata con l’ente cantonale responsabile delle costruzioni di protezione.</v>
      </c>
      <c r="D330" s="236"/>
      <c r="E330" s="8" t="s">
        <v>2072</v>
      </c>
      <c r="F330" s="8" t="s">
        <v>2072</v>
      </c>
      <c r="G330" s="8" t="s">
        <v>2072</v>
      </c>
      <c r="H330" s="8" t="s">
        <v>2072</v>
      </c>
    </row>
    <row r="331" spans="1:8" ht="46.5" customHeight="1" x14ac:dyDescent="0.25">
      <c r="A331" s="627" t="str">
        <f>'02 LISTA CONTROLLO E RAPPORTO'!A331</f>
        <v/>
      </c>
      <c r="B331" s="187">
        <f>'02 LISTA CONTROLLO E RAPPORTO'!B331</f>
        <v>2303.02</v>
      </c>
      <c r="C331" s="58" t="str">
        <f>'02 LISTA CONTROLLO E RAPPORTO'!C331</f>
        <v>Descrizione del difetto: la soglia amovibile non è depositata vicino alla PB o montata sulla PB.</v>
      </c>
      <c r="D331" s="71"/>
      <c r="E331" s="8" t="s">
        <v>2072</v>
      </c>
      <c r="F331" s="8" t="s">
        <v>2072</v>
      </c>
      <c r="G331" s="8" t="s">
        <v>2072</v>
      </c>
      <c r="H331" s="8" t="s">
        <v>2072</v>
      </c>
    </row>
    <row r="332" spans="1:8" ht="60" x14ac:dyDescent="0.25">
      <c r="A332" s="233" t="str">
        <f>'02 LISTA CONTROLLO E RAPPORTO'!A332</f>
        <v/>
      </c>
      <c r="B332" s="219"/>
      <c r="C332" s="234" t="str">
        <f>'02 LISTA CONTROLLO E RAPPORTO'!C332</f>
        <v>Una volta smontata, la soglia amovibile deve poter essere fissata sulla porta o depositata nelle sue immediate vicinanze. Si deve predisporre un supporto a tal fine.</v>
      </c>
      <c r="D332" s="236"/>
      <c r="E332" s="8" t="s">
        <v>2072</v>
      </c>
      <c r="F332" s="8" t="s">
        <v>2072</v>
      </c>
      <c r="G332" s="8" t="s">
        <v>2072</v>
      </c>
      <c r="H332" s="8" t="s">
        <v>2072</v>
      </c>
    </row>
    <row r="333" spans="1:8" ht="46.5" customHeight="1" x14ac:dyDescent="0.25">
      <c r="A333" s="627" t="str">
        <f>'02 LISTA CONTROLLO E RAPPORTO'!A333</f>
        <v/>
      </c>
      <c r="B333" s="187">
        <f>'02 LISTA CONTROLLO E RAPPORTO'!B333</f>
        <v>2303.0300000000002</v>
      </c>
      <c r="C333" s="58" t="str">
        <f>'02 LISTA CONTROLLO E RAPPORTO'!C333</f>
        <v>Descrizione del difetto: mancano gli attrezzi per la soglia amovibile.</v>
      </c>
      <c r="D333" s="71"/>
      <c r="E333" s="8" t="s">
        <v>2072</v>
      </c>
      <c r="F333" s="8" t="s">
        <v>2072</v>
      </c>
      <c r="G333" s="8" t="s">
        <v>2072</v>
      </c>
      <c r="H333" s="8" t="s">
        <v>2072</v>
      </c>
    </row>
    <row r="334" spans="1:8" ht="45" x14ac:dyDescent="0.25">
      <c r="A334" s="233" t="str">
        <f>'02 LISTA CONTROLLO E RAPPORTO'!A334</f>
        <v/>
      </c>
      <c r="B334" s="219"/>
      <c r="C334" s="234" t="str">
        <f>'02 LISTA CONTROLLO E RAPPORTO'!C334</f>
        <v>Gli attrezzi devono essere acquistati presso una ditta specializzata e montati nelle vicinanze della porta.</v>
      </c>
      <c r="D334" s="236"/>
      <c r="E334" s="8" t="s">
        <v>2072</v>
      </c>
      <c r="F334" s="8" t="s">
        <v>2072</v>
      </c>
      <c r="G334" s="8" t="s">
        <v>2072</v>
      </c>
      <c r="H334" s="8" t="s">
        <v>2072</v>
      </c>
    </row>
    <row r="335" spans="1:8" ht="48.75" customHeight="1" x14ac:dyDescent="0.25">
      <c r="A335" s="632" t="str">
        <f>'02 LISTA CONTROLLO E RAPPORTO'!A335</f>
        <v/>
      </c>
      <c r="B335" s="194">
        <f>'02 LISTA CONTROLLO E RAPPORTO'!B335</f>
        <v>2303.04</v>
      </c>
      <c r="C335" s="60" t="str">
        <f>'02 LISTA CONTROLLO E RAPPORTO'!C335</f>
        <v>Descrizione del difetto: non è possibile montare la soglia amovibile in modo fisso.</v>
      </c>
      <c r="D335" s="155"/>
      <c r="E335" s="8" t="s">
        <v>2072</v>
      </c>
      <c r="F335" s="8" t="s">
        <v>2072</v>
      </c>
      <c r="G335" s="8" t="s">
        <v>2072</v>
      </c>
      <c r="H335" s="8" t="s">
        <v>2072</v>
      </c>
    </row>
    <row r="336" spans="1:8" ht="90.75" thickBot="1" x14ac:dyDescent="0.3">
      <c r="A336" s="233" t="str">
        <f>'02 LISTA CONTROLLO E RAPPORTO'!A336</f>
        <v/>
      </c>
      <c r="B336" s="222"/>
      <c r="C336" s="617"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36" s="236"/>
      <c r="E336" s="8" t="s">
        <v>2072</v>
      </c>
      <c r="F336" s="8" t="s">
        <v>2072</v>
      </c>
      <c r="G336" s="8" t="s">
        <v>2072</v>
      </c>
      <c r="H336" s="8" t="s">
        <v>2072</v>
      </c>
    </row>
    <row r="337" spans="1:8" ht="15.75" hidden="1" thickBot="1" x14ac:dyDescent="0.3">
      <c r="A337" s="73" t="str">
        <f>'02 LISTA CONTROLLO E RAPPORTO'!A337</f>
        <v/>
      </c>
      <c r="B337" s="203">
        <f>'02 LISTA CONTROLLO E RAPPORTO'!B337</f>
        <v>2304</v>
      </c>
      <c r="C337" s="616" t="str">
        <f>'02 LISTA CONTROLLO E RAPPORTO'!C337</f>
        <v>Parete blindata scorrevole (PBS)</v>
      </c>
      <c r="D337" s="603"/>
      <c r="E337" s="8" t="s">
        <v>2072</v>
      </c>
      <c r="F337" s="8" t="s">
        <v>2072</v>
      </c>
      <c r="G337" s="8" t="s">
        <v>2072</v>
      </c>
      <c r="H337" s="1"/>
    </row>
    <row r="338" spans="1:8" ht="46.5" hidden="1" customHeight="1" x14ac:dyDescent="0.25">
      <c r="A338" s="65" t="str">
        <f>'02 LISTA CONTROLLO E RAPPORTO'!A338</f>
        <v/>
      </c>
      <c r="B338" s="186">
        <f>'02 LISTA CONTROLLO E RAPPORTO'!B338</f>
        <v>2304.0100000000002</v>
      </c>
      <c r="C338" s="66" t="str">
        <f>'02 LISTA CONTROLLO E RAPPORTO'!C338</f>
        <v>Descrizione del difetto: manca l’armadio degli attrezzi.</v>
      </c>
      <c r="D338" s="71"/>
      <c r="E338" s="8" t="s">
        <v>2072</v>
      </c>
      <c r="F338" s="8" t="s">
        <v>2072</v>
      </c>
      <c r="G338" s="8" t="s">
        <v>2072</v>
      </c>
      <c r="H338" s="1"/>
    </row>
    <row r="339" spans="1:8" ht="29.45" hidden="1" customHeight="1" x14ac:dyDescent="0.25">
      <c r="A339" s="233" t="str">
        <f>'02 LISTA CONTROLLO E RAPPORTO'!A339</f>
        <v/>
      </c>
      <c r="B339" s="219"/>
      <c r="C339" s="621" t="str">
        <f>'02 LISTA CONTROLLO E RAPPORTO'!C339</f>
        <v>Si deve procurare un armadio degli attrezzi dotato del materiale necessario per l’esercizio della parte blindata scorrevole. Vi rientrano:</v>
      </c>
      <c r="D339" s="236"/>
      <c r="E339" s="8" t="s">
        <v>2072</v>
      </c>
      <c r="F339" s="8" t="s">
        <v>2072</v>
      </c>
      <c r="G339" s="8" t="s">
        <v>2072</v>
      </c>
      <c r="H339" s="1"/>
    </row>
    <row r="340" spans="1:8" ht="15" hidden="1" customHeight="1" x14ac:dyDescent="0.25">
      <c r="A340" s="233" t="str">
        <f>'02 LISTA CONTROLLO E RAPPORTO'!A340</f>
        <v/>
      </c>
      <c r="B340" s="219"/>
      <c r="C340" s="622" t="str">
        <f>'02 LISTA CONTROLLO E RAPPORTO'!C340</f>
        <v>·        Verricello 3 t con leva,</v>
      </c>
      <c r="D340" s="236"/>
      <c r="E340" s="8" t="s">
        <v>2072</v>
      </c>
      <c r="F340" s="8" t="s">
        <v>2072</v>
      </c>
      <c r="G340" s="8" t="s">
        <v>2072</v>
      </c>
      <c r="H340" s="1"/>
    </row>
    <row r="341" spans="1:8" ht="15" hidden="1" customHeight="1" x14ac:dyDescent="0.25">
      <c r="A341" s="233" t="str">
        <f>'02 LISTA CONTROLLO E RAPPORTO'!A341</f>
        <v/>
      </c>
      <c r="B341" s="219"/>
      <c r="C341" s="622" t="str">
        <f>'02 LISTA CONTROLLO E RAPPORTO'!C341</f>
        <v>·        Fune d’acciaio del verricello 3 t con aspo,</v>
      </c>
      <c r="D341" s="236"/>
      <c r="E341" s="8" t="s">
        <v>2072</v>
      </c>
      <c r="F341" s="8" t="s">
        <v>2072</v>
      </c>
      <c r="G341" s="8" t="s">
        <v>2072</v>
      </c>
      <c r="H341" s="1"/>
    </row>
    <row r="342" spans="1:8" ht="15" hidden="1" customHeight="1" x14ac:dyDescent="0.25">
      <c r="A342" s="233" t="str">
        <f>'02 LISTA CONTROLLO E RAPPORTO'!A342</f>
        <v/>
      </c>
      <c r="B342" s="219"/>
      <c r="C342" s="622" t="str">
        <f>'02 LISTA CONTROLLO E RAPPORTO'!C342</f>
        <v>·        2 grilli,</v>
      </c>
      <c r="D342" s="236"/>
      <c r="E342" s="8" t="s">
        <v>2072</v>
      </c>
      <c r="F342" s="8" t="s">
        <v>2072</v>
      </c>
      <c r="G342" s="8" t="s">
        <v>2072</v>
      </c>
      <c r="H342" s="1"/>
    </row>
    <row r="343" spans="1:8" ht="15" hidden="1" customHeight="1" x14ac:dyDescent="0.25">
      <c r="A343" s="233" t="str">
        <f>'02 LISTA CONTROLLO E RAPPORTO'!A343</f>
        <v/>
      </c>
      <c r="B343" s="219"/>
      <c r="C343" s="622" t="str">
        <f>'02 LISTA CONTROLLO E RAPPORTO'!C343</f>
        <v>·        Dispositivo di sicurezza (spranga metallica per il bloccaggio della parete blindata scorrevole),</v>
      </c>
      <c r="D343" s="236"/>
      <c r="E343" s="8" t="s">
        <v>2072</v>
      </c>
      <c r="F343" s="8" t="s">
        <v>2072</v>
      </c>
      <c r="G343" s="8" t="s">
        <v>2072</v>
      </c>
      <c r="H343" s="1"/>
    </row>
    <row r="344" spans="1:8" ht="15" hidden="1" customHeight="1" x14ac:dyDescent="0.25">
      <c r="A344" s="233" t="str">
        <f>'02 LISTA CONTROLLO E RAPPORTO'!A344</f>
        <v/>
      </c>
      <c r="B344" s="219"/>
      <c r="C344" s="622" t="str">
        <f>'02 LISTA CONTROLLO E RAPPORTO'!C344</f>
        <v>·        Istruzioni per l’uso (parete blindata scorrevole, attrezzi, ev. smontaggio del portone usato in tempo di pace),</v>
      </c>
      <c r="D344" s="236"/>
      <c r="E344" s="8" t="s">
        <v>2072</v>
      </c>
      <c r="F344" s="8" t="s">
        <v>2072</v>
      </c>
      <c r="G344" s="8" t="s">
        <v>2072</v>
      </c>
      <c r="H344" s="1"/>
    </row>
    <row r="345" spans="1:8" ht="15" hidden="1" customHeight="1" x14ac:dyDescent="0.25">
      <c r="A345" s="233" t="str">
        <f>'02 LISTA CONTROLLO E RAPPORTO'!A345</f>
        <v/>
      </c>
      <c r="B345" s="219"/>
      <c r="C345" s="622" t="str">
        <f>'02 LISTA CONTROLLO E RAPPORTO'!C345</f>
        <v>·        Attrezzi (previsti dal fabbricante) e</v>
      </c>
      <c r="D345" s="236"/>
      <c r="E345" s="8" t="s">
        <v>2072</v>
      </c>
      <c r="F345" s="8" t="s">
        <v>2072</v>
      </c>
      <c r="G345" s="8" t="s">
        <v>2072</v>
      </c>
      <c r="H345" s="1"/>
    </row>
    <row r="346" spans="1:8" ht="15" hidden="1" customHeight="1" x14ac:dyDescent="0.25">
      <c r="A346" s="233" t="str">
        <f>'02 LISTA CONTROLLO E RAPPORTO'!A346</f>
        <v/>
      </c>
      <c r="B346" s="219"/>
      <c r="C346" s="622" t="str">
        <f>'02 LISTA CONTROLLO E RAPPORTO'!C346</f>
        <v>·        Puleggia di rinvio (facoltativa).</v>
      </c>
      <c r="D346" s="236"/>
      <c r="E346" s="8" t="s">
        <v>2072</v>
      </c>
      <c r="F346" s="8" t="s">
        <v>2072</v>
      </c>
      <c r="G346" s="8" t="s">
        <v>2072</v>
      </c>
      <c r="H346" s="1"/>
    </row>
    <row r="347" spans="1:8" ht="46.5" hidden="1" customHeight="1" x14ac:dyDescent="0.25">
      <c r="A347" s="627" t="str">
        <f>'02 LISTA CONTROLLO E RAPPORTO'!A347</f>
        <v/>
      </c>
      <c r="B347" s="187">
        <f>'02 LISTA CONTROLLO E RAPPORTO'!B347</f>
        <v>2304.02</v>
      </c>
      <c r="C347" s="58" t="str">
        <f>'02 LISTA CONTROLLO E RAPPORTO'!C347</f>
        <v>Descrizione del difetto: l’armadio degli attrezzi non è chiuso a chiave e/o manca la chiave.</v>
      </c>
      <c r="D347" s="71"/>
      <c r="E347" s="8" t="s">
        <v>2072</v>
      </c>
      <c r="F347" s="8" t="s">
        <v>2072</v>
      </c>
      <c r="G347" s="8" t="s">
        <v>2072</v>
      </c>
      <c r="H347" s="1"/>
    </row>
    <row r="348" spans="1:8" ht="29.45" hidden="1" customHeight="1" x14ac:dyDescent="0.25">
      <c r="A348" s="233" t="str">
        <f>'02 LISTA CONTROLLO E RAPPORTO'!A348</f>
        <v/>
      </c>
      <c r="B348" s="219"/>
      <c r="C348" s="234" t="str">
        <f>'02 LISTA CONTROLLO E RAPPORTO'!C348</f>
        <v>Si deve procurare una chiave o sostituire la serratura. La chiave deve essere contrassegnata e riposta in un luogo idoneo all’interno del rifugio.</v>
      </c>
      <c r="D348" s="236"/>
      <c r="E348" s="8" t="s">
        <v>2072</v>
      </c>
      <c r="F348" s="8" t="s">
        <v>2072</v>
      </c>
      <c r="G348" s="8" t="s">
        <v>2072</v>
      </c>
      <c r="H348" s="1"/>
    </row>
    <row r="349" spans="1:8" ht="45" hidden="1" customHeight="1" x14ac:dyDescent="0.25">
      <c r="A349" s="628" t="str">
        <f>'02 LISTA CONTROLLO E RAPPORTO'!A349</f>
        <v/>
      </c>
      <c r="B349" s="61">
        <f>'02 LISTA CONTROLLO E RAPPORTO'!B349</f>
        <v>2304.0300000000002</v>
      </c>
      <c r="C349" s="12" t="str">
        <f>'02 LISTA CONTROLLO E RAPPORTO'!C349</f>
        <v>Descrizione del difetto: mancano le istruzioni per l’uso.</v>
      </c>
      <c r="D349" s="72"/>
      <c r="E349" s="8" t="s">
        <v>2072</v>
      </c>
      <c r="F349" s="8" t="s">
        <v>2072</v>
      </c>
      <c r="G349" s="8" t="s">
        <v>2072</v>
      </c>
      <c r="H349" s="1"/>
    </row>
    <row r="350" spans="1:8" ht="75.75" hidden="1" thickBot="1" x14ac:dyDescent="0.3">
      <c r="A350" s="233" t="str">
        <f>'02 LISTA CONTROLLO E RAPPORTO'!A350</f>
        <v/>
      </c>
      <c r="B350" s="219"/>
      <c r="C350" s="234" t="str">
        <f>'02 LISTA CONTROLLO E RAPPORTO'!C350</f>
        <v>Le istruzioni per l’uso mancanti (parete blindata scorrevole, attrezzi, ev. smontaggio del portone usato in tempo di pace) devono essere procurate e conservate nell’armadio metallico previsto a tale scopo.</v>
      </c>
      <c r="D350" s="236"/>
      <c r="E350" s="8" t="s">
        <v>2072</v>
      </c>
      <c r="F350" s="8" t="s">
        <v>2072</v>
      </c>
      <c r="G350" s="8" t="s">
        <v>2072</v>
      </c>
      <c r="H350" s="1"/>
    </row>
    <row r="351" spans="1:8" ht="45" hidden="1" customHeight="1" x14ac:dyDescent="0.25">
      <c r="A351" s="628" t="str">
        <f>'02 LISTA CONTROLLO E RAPPORTO'!A351</f>
        <v/>
      </c>
      <c r="B351" s="61">
        <f>'02 LISTA CONTROLLO E RAPPORTO'!B351</f>
        <v>2304.04</v>
      </c>
      <c r="C351" s="12" t="str">
        <f>'02 LISTA CONTROLLO E RAPPORTO'!C351</f>
        <v>Descrizione del difetto: gli attrezzi necessari non sono al completo o mancano.</v>
      </c>
      <c r="D351" s="72"/>
      <c r="E351" s="8" t="s">
        <v>2072</v>
      </c>
      <c r="F351" s="8" t="s">
        <v>2072</v>
      </c>
      <c r="G351" s="8" t="s">
        <v>2072</v>
      </c>
      <c r="H351" s="1"/>
    </row>
    <row r="352" spans="1:8" ht="29.45" hidden="1" customHeight="1" x14ac:dyDescent="0.25">
      <c r="A352" s="233" t="str">
        <f>'02 LISTA CONTROLLO E RAPPORTO'!A352</f>
        <v/>
      </c>
      <c r="B352" s="219"/>
      <c r="C352" s="234" t="str">
        <f>'02 LISTA CONTROLLO E RAPPORTO'!C352</f>
        <v>Gli attrezzi (previsti dal fabbricante) mancanti devono essere procurati e conservati nell’armadio metallico previsto a tale scopo.</v>
      </c>
      <c r="D352" s="236"/>
      <c r="E352" s="8" t="s">
        <v>2072</v>
      </c>
      <c r="F352" s="8" t="s">
        <v>2072</v>
      </c>
      <c r="G352" s="8" t="s">
        <v>2072</v>
      </c>
      <c r="H352" s="1"/>
    </row>
    <row r="353" spans="1:8" ht="46.5" hidden="1" customHeight="1" x14ac:dyDescent="0.25">
      <c r="A353" s="627" t="str">
        <f>'02 LISTA CONTROLLO E RAPPORTO'!A353</f>
        <v/>
      </c>
      <c r="B353" s="187">
        <f>'02 LISTA CONTROLLO E RAPPORTO'!B353</f>
        <v>2304.0500000000002</v>
      </c>
      <c r="C353" s="58" t="str">
        <f>'02 LISTA CONTROLLO E RAPPORTO'!C353</f>
        <v>Descrizione del difetto: gli attrezzi necessari sono in cattivo stato.</v>
      </c>
      <c r="D353" s="71"/>
      <c r="E353" s="8" t="s">
        <v>2072</v>
      </c>
      <c r="F353" s="8" t="s">
        <v>2072</v>
      </c>
      <c r="G353" s="8" t="s">
        <v>2072</v>
      </c>
      <c r="H353" s="1"/>
    </row>
    <row r="354" spans="1:8" ht="29.45" hidden="1" customHeight="1" x14ac:dyDescent="0.25">
      <c r="A354" s="233" t="str">
        <f>'02 LISTA CONTROLLO E RAPPORTO'!A354</f>
        <v/>
      </c>
      <c r="B354" s="219"/>
      <c r="C354" s="234" t="str">
        <f>'02 LISTA CONTROLLO E RAPPORTO'!C354</f>
        <v>Gli attrezzi (previsti dal fabbricante) in cattivo stato devono essere sostituiti e conservati nell’armadio metallico previsto a tale scopo.</v>
      </c>
      <c r="D354" s="236"/>
      <c r="E354" s="8" t="s">
        <v>2072</v>
      </c>
      <c r="F354" s="8" t="s">
        <v>2072</v>
      </c>
      <c r="G354" s="8" t="s">
        <v>2072</v>
      </c>
      <c r="H354" s="1"/>
    </row>
    <row r="355" spans="1:8" ht="45" hidden="1" customHeight="1" x14ac:dyDescent="0.25">
      <c r="A355" s="628" t="str">
        <f>'02 LISTA CONTROLLO E RAPPORTO'!A355</f>
        <v/>
      </c>
      <c r="B355" s="61">
        <f>'02 LISTA CONTROLLO E RAPPORTO'!B355</f>
        <v>2304.06</v>
      </c>
      <c r="C355" s="12" t="str">
        <f>'02 LISTA CONTROLLO E RAPPORTO'!C355</f>
        <v>Descrizione del difetto: manca la leva del verricello 3 t.</v>
      </c>
      <c r="D355" s="72"/>
      <c r="E355" s="8" t="s">
        <v>2072</v>
      </c>
      <c r="F355" s="8" t="s">
        <v>2072</v>
      </c>
      <c r="G355" s="8" t="s">
        <v>2072</v>
      </c>
      <c r="H355" s="1"/>
    </row>
    <row r="356" spans="1:8" ht="29.45" hidden="1" customHeight="1" x14ac:dyDescent="0.25">
      <c r="A356" s="233" t="str">
        <f>'02 LISTA CONTROLLO E RAPPORTO'!A356</f>
        <v/>
      </c>
      <c r="B356" s="219"/>
      <c r="C356" s="234" t="str">
        <f>'02 LISTA CONTROLLO E RAPPORTO'!C356</f>
        <v>La leva del verricello 3 t deve esser procurata e conservata nell’armadio metallico previsto a tale scopo.</v>
      </c>
      <c r="D356" s="236"/>
      <c r="E356" s="8" t="s">
        <v>2072</v>
      </c>
      <c r="F356" s="8" t="s">
        <v>2072</v>
      </c>
      <c r="G356" s="8" t="s">
        <v>2072</v>
      </c>
      <c r="H356" s="1"/>
    </row>
    <row r="357" spans="1:8" ht="45" hidden="1" customHeight="1" x14ac:dyDescent="0.25">
      <c r="A357" s="628" t="str">
        <f>'02 LISTA CONTROLLO E RAPPORTO'!A357</f>
        <v/>
      </c>
      <c r="B357" s="61">
        <f>'02 LISTA CONTROLLO E RAPPORTO'!B357</f>
        <v>2304.0700000000002</v>
      </c>
      <c r="C357" s="12" t="str">
        <f>'02 LISTA CONTROLLO E RAPPORTO'!C357</f>
        <v>Descrizione del difetto: manca la fune d’acciaio del verricello 3 t, incluso l’aspo.</v>
      </c>
      <c r="D357" s="72"/>
      <c r="E357" s="8" t="s">
        <v>2072</v>
      </c>
      <c r="F357" s="8" t="s">
        <v>2072</v>
      </c>
      <c r="G357" s="8" t="s">
        <v>2072</v>
      </c>
      <c r="H357" s="1"/>
    </row>
    <row r="358" spans="1:8" ht="29.45" hidden="1" customHeight="1" x14ac:dyDescent="0.25">
      <c r="A358" s="233" t="str">
        <f>'02 LISTA CONTROLLO E RAPPORTO'!A358</f>
        <v/>
      </c>
      <c r="B358" s="219"/>
      <c r="C358" s="234" t="str">
        <f>'02 LISTA CONTROLLO E RAPPORTO'!C358</f>
        <v>La fune d’acciaio del verricello 3 t e l’aspo devono essere procurati e conservati nell’armadio metallico previsto a tale scopo.</v>
      </c>
      <c r="D358" s="236"/>
      <c r="E358" s="8" t="s">
        <v>2072</v>
      </c>
      <c r="F358" s="8" t="s">
        <v>2072</v>
      </c>
      <c r="G358" s="8" t="s">
        <v>2072</v>
      </c>
      <c r="H358" s="1"/>
    </row>
    <row r="359" spans="1:8" ht="59.25" hidden="1" customHeight="1" x14ac:dyDescent="0.25">
      <c r="A359" s="633" t="str">
        <f>'02 LISTA CONTROLLO E RAPPORTO'!A359</f>
        <v/>
      </c>
      <c r="B359" s="195">
        <f>'02 LISTA CONTROLLO E RAPPORTO'!B359</f>
        <v>2304.08</v>
      </c>
      <c r="C359" s="75" t="str">
        <f>'02 LISTA CONTROLLO E RAPPORTO'!C359</f>
        <v>Descrizione del difetto: è evidente che il verricello non è conforme alle prescrizioni di sicurezza del fabbricante.</v>
      </c>
      <c r="D359" s="79"/>
      <c r="E359" s="8" t="s">
        <v>2072</v>
      </c>
      <c r="F359" s="8" t="s">
        <v>2072</v>
      </c>
      <c r="G359" s="8" t="s">
        <v>2072</v>
      </c>
      <c r="H359" s="1"/>
    </row>
    <row r="360" spans="1:8" ht="116.45" hidden="1" customHeight="1" x14ac:dyDescent="0.25">
      <c r="A360" s="233" t="str">
        <f>'02 LISTA CONTROLLO E RAPPORTO'!A360</f>
        <v/>
      </c>
      <c r="B360" s="219"/>
      <c r="C360" s="234"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60" s="236"/>
      <c r="E360" s="8" t="s">
        <v>2072</v>
      </c>
      <c r="F360" s="8" t="s">
        <v>2072</v>
      </c>
      <c r="G360" s="8" t="s">
        <v>2072</v>
      </c>
      <c r="H360" s="1"/>
    </row>
    <row r="361" spans="1:8" ht="45" hidden="1" customHeight="1" x14ac:dyDescent="0.25">
      <c r="A361" s="628" t="str">
        <f>'02 LISTA CONTROLLO E RAPPORTO'!A361</f>
        <v/>
      </c>
      <c r="B361" s="61">
        <f>'02 LISTA CONTROLLO E RAPPORTO'!B361</f>
        <v>2304.09</v>
      </c>
      <c r="C361" s="12" t="str">
        <f>'02 LISTA CONTROLLO E RAPPORTO'!C361</f>
        <v>Descrizione del difetto: il verricello non funziona.</v>
      </c>
      <c r="D361" s="72"/>
      <c r="E361" s="8" t="s">
        <v>2072</v>
      </c>
      <c r="F361" s="8" t="s">
        <v>2072</v>
      </c>
      <c r="G361" s="8" t="s">
        <v>2072</v>
      </c>
      <c r="H361" s="1"/>
    </row>
    <row r="362" spans="1:8" ht="15" hidden="1" customHeight="1" x14ac:dyDescent="0.25">
      <c r="A362" s="233" t="str">
        <f>'02 LISTA CONTROLLO E RAPPORTO'!A362</f>
        <v/>
      </c>
      <c r="B362" s="219"/>
      <c r="C362" s="234" t="str">
        <f>'02 LISTA CONTROLLO E RAPPORTO'!C362</f>
        <v>I verricelli non funzionanti devono essere controllati e riparati o sostituiti dal fabbricante.</v>
      </c>
      <c r="D362" s="236"/>
      <c r="E362" s="8" t="s">
        <v>2072</v>
      </c>
      <c r="F362" s="8" t="s">
        <v>2072</v>
      </c>
      <c r="G362" s="8" t="s">
        <v>2072</v>
      </c>
      <c r="H362" s="1"/>
    </row>
    <row r="363" spans="1:8" ht="45" hidden="1" customHeight="1" x14ac:dyDescent="0.25">
      <c r="A363" s="628" t="str">
        <f>'02 LISTA CONTROLLO E RAPPORTO'!A363</f>
        <v/>
      </c>
      <c r="B363" s="61">
        <f>'02 LISTA CONTROLLO E RAPPORTO'!B363</f>
        <v>2304.1</v>
      </c>
      <c r="C363" s="12" t="str">
        <f>'02 LISTA CONTROLLO E RAPPORTO'!C363</f>
        <v>Descrizione del difetto: non ci sono abbastanza grilli.</v>
      </c>
      <c r="D363" s="72"/>
      <c r="E363" s="8" t="s">
        <v>2072</v>
      </c>
      <c r="F363" s="8" t="s">
        <v>2072</v>
      </c>
      <c r="G363" s="8" t="s">
        <v>2072</v>
      </c>
      <c r="H363" s="1"/>
    </row>
    <row r="364" spans="1:8" ht="29.45" hidden="1" customHeight="1" x14ac:dyDescent="0.25">
      <c r="A364" s="233" t="str">
        <f>'02 LISTA CONTROLLO E RAPPORTO'!A364</f>
        <v/>
      </c>
      <c r="B364" s="219"/>
      <c r="C364" s="234" t="str">
        <f>'02 LISTA CONTROLLO E RAPPORTO'!C364</f>
        <v>Nell’armadio metallico previsto a tale scopo si devono conservare due grilli. Si devono procurare i grilli mancanti.</v>
      </c>
      <c r="D364" s="236"/>
      <c r="E364" s="8" t="s">
        <v>2072</v>
      </c>
      <c r="F364" s="8" t="s">
        <v>2072</v>
      </c>
      <c r="G364" s="8" t="s">
        <v>2072</v>
      </c>
      <c r="H364" s="1"/>
    </row>
    <row r="365" spans="1:8" ht="45" hidden="1" customHeight="1" x14ac:dyDescent="0.25">
      <c r="A365" s="628" t="str">
        <f>'02 LISTA CONTROLLO E RAPPORTO'!A365</f>
        <v/>
      </c>
      <c r="B365" s="61">
        <f>'02 LISTA CONTROLLO E RAPPORTO'!B365</f>
        <v>2304.11</v>
      </c>
      <c r="C365" s="12" t="str">
        <f>'02 LISTA CONTROLLO E RAPPORTO'!C365</f>
        <v>Descrizione del difetto: manca il dispositivo di sicurezza (spranga metallica per bloccare la parete blindata scorrevole).</v>
      </c>
      <c r="D365" s="72"/>
      <c r="E365" s="8" t="s">
        <v>2072</v>
      </c>
      <c r="F365" s="8" t="s">
        <v>2072</v>
      </c>
      <c r="G365" s="8" t="s">
        <v>2072</v>
      </c>
      <c r="H365" s="1"/>
    </row>
    <row r="366" spans="1:8" ht="15" hidden="1" customHeight="1" x14ac:dyDescent="0.25">
      <c r="A366" s="233" t="str">
        <f>'02 LISTA CONTROLLO E RAPPORTO'!A366</f>
        <v/>
      </c>
      <c r="B366" s="219"/>
      <c r="C366" s="234" t="str">
        <f>'02 LISTA CONTROLLO E RAPPORTO'!C366</f>
        <v>I dispositivi di sicurezza mancanti devono essere procurati e conservati nell’armadio metallico previsto a tale scopo.</v>
      </c>
      <c r="D366" s="236"/>
      <c r="E366" s="8" t="s">
        <v>2072</v>
      </c>
      <c r="F366" s="8" t="s">
        <v>2072</v>
      </c>
      <c r="G366" s="8" t="s">
        <v>2072</v>
      </c>
      <c r="H366" s="1"/>
    </row>
    <row r="367" spans="1:8" ht="46.5" hidden="1" customHeight="1" x14ac:dyDescent="0.25">
      <c r="A367" s="627" t="str">
        <f>'02 LISTA CONTROLLO E RAPPORTO'!A367</f>
        <v/>
      </c>
      <c r="B367" s="187">
        <f>'02 LISTA CONTROLLO E RAPPORTO'!B367</f>
        <v>2304.12</v>
      </c>
      <c r="C367" s="58" t="str">
        <f>'02 LISTA CONTROLLO E RAPPORTO'!C367</f>
        <v>Descrizione del difetto: le coperture delle guarnizioni, le lamiere carrabili o le loro viti di fissaggio sono in cattivo stato.</v>
      </c>
      <c r="D367" s="71"/>
      <c r="E367" s="8" t="s">
        <v>2072</v>
      </c>
      <c r="F367" s="8" t="s">
        <v>2072</v>
      </c>
      <c r="G367" s="8" t="s">
        <v>2072</v>
      </c>
      <c r="H367" s="1"/>
    </row>
    <row r="368" spans="1:8" ht="44.1" hidden="1" customHeight="1" x14ac:dyDescent="0.25">
      <c r="A368" s="233" t="str">
        <f>'02 LISTA CONTROLLO E RAPPORTO'!A368</f>
        <v/>
      </c>
      <c r="B368" s="219"/>
      <c r="C368" s="234"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68" s="236"/>
      <c r="E368" s="8" t="s">
        <v>2072</v>
      </c>
      <c r="F368" s="8" t="s">
        <v>2072</v>
      </c>
      <c r="G368" s="8" t="s">
        <v>2072</v>
      </c>
      <c r="H368" s="1"/>
    </row>
    <row r="369" spans="1:8" ht="46.5" hidden="1" customHeight="1" x14ac:dyDescent="0.25">
      <c r="A369" s="627" t="str">
        <f>'02 LISTA CONTROLLO E RAPPORTO'!A369</f>
        <v/>
      </c>
      <c r="B369" s="187">
        <f>'02 LISTA CONTROLLO E RAPPORTO'!B369</f>
        <v>2304.13</v>
      </c>
      <c r="C369" s="58" t="str">
        <f>'02 LISTA CONTROLLO E RAPPORTO'!C369</f>
        <v>Descrizione del difetto: le guarnizioni di gomma e di metallo non sono state sottoposte a manutenzione.</v>
      </c>
      <c r="D369" s="71"/>
      <c r="E369" s="8" t="s">
        <v>2072</v>
      </c>
      <c r="F369" s="8" t="s">
        <v>2072</v>
      </c>
      <c r="G369" s="8" t="s">
        <v>2072</v>
      </c>
      <c r="H369" s="1"/>
    </row>
    <row r="370" spans="1:8" ht="29.45" hidden="1" customHeight="1" x14ac:dyDescent="0.25">
      <c r="A370" s="233" t="str">
        <f>'02 LISTA CONTROLLO E RAPPORTO'!A370</f>
        <v/>
      </c>
      <c r="B370" s="219"/>
      <c r="C370" s="234" t="str">
        <f>'02 LISTA CONTROLLO E RAPPORTO'!C370</f>
        <v>In presenza di un difetto, la parete blindata scorrevole deve essere sottoposta a un controllo e a una manutenzione generale secondo le ITM e le indicazioni del fabbricante. Si devono controllare le guarnizioni.</v>
      </c>
      <c r="D370" s="236"/>
      <c r="E370" s="8" t="s">
        <v>2072</v>
      </c>
      <c r="F370" s="8" t="s">
        <v>2072</v>
      </c>
      <c r="G370" s="8" t="s">
        <v>2072</v>
      </c>
      <c r="H370" s="1"/>
    </row>
    <row r="371" spans="1:8" ht="46.5" hidden="1" customHeight="1" x14ac:dyDescent="0.25">
      <c r="A371" s="627" t="str">
        <f>'02 LISTA CONTROLLO E RAPPORTO'!A371</f>
        <v/>
      </c>
      <c r="B371" s="187">
        <f>'02 LISTA CONTROLLO E RAPPORTO'!B371</f>
        <v>2304.14</v>
      </c>
      <c r="C371" s="58" t="str">
        <f>'02 LISTA CONTROLLO E RAPPORTO'!C371</f>
        <v>Descrizione del difetto: le guide di scorrimento presentano ruggine.</v>
      </c>
      <c r="D371" s="71"/>
      <c r="E371" s="8" t="s">
        <v>2072</v>
      </c>
      <c r="F371" s="8" t="s">
        <v>2072</v>
      </c>
      <c r="G371" s="8" t="s">
        <v>2072</v>
      </c>
      <c r="H371" s="1"/>
    </row>
    <row r="372" spans="1:8" ht="44.1" hidden="1" customHeight="1" x14ac:dyDescent="0.25">
      <c r="A372" s="233" t="str">
        <f>'02 LISTA CONTROLLO E RAPPORTO'!A372</f>
        <v/>
      </c>
      <c r="B372" s="219"/>
      <c r="C372" s="234"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72" s="236"/>
      <c r="E372" s="8" t="s">
        <v>2072</v>
      </c>
      <c r="F372" s="8" t="s">
        <v>2072</v>
      </c>
      <c r="G372" s="8" t="s">
        <v>2072</v>
      </c>
      <c r="H372" s="1"/>
    </row>
    <row r="373" spans="1:8" ht="46.5" hidden="1" customHeight="1" x14ac:dyDescent="0.25">
      <c r="A373" s="627" t="str">
        <f>'02 LISTA CONTROLLO E RAPPORTO'!A373</f>
        <v/>
      </c>
      <c r="B373" s="187">
        <f>'02 LISTA CONTROLLO E RAPPORTO'!B373</f>
        <v>2304.15</v>
      </c>
      <c r="C373" s="58" t="str">
        <f>'02 LISTA CONTROLLO E RAPPORTO'!C373</f>
        <v>Descrizione del difetto: la PBS presenta ruggine.</v>
      </c>
      <c r="D373" s="71"/>
      <c r="E373" s="8" t="s">
        <v>2072</v>
      </c>
      <c r="F373" s="8" t="s">
        <v>2072</v>
      </c>
      <c r="G373" s="8" t="s">
        <v>2072</v>
      </c>
      <c r="H373" s="1"/>
    </row>
    <row r="374" spans="1:8" ht="44.1" hidden="1" customHeight="1" x14ac:dyDescent="0.25">
      <c r="A374" s="233" t="str">
        <f>'02 LISTA CONTROLLO E RAPPORTO'!A374</f>
        <v/>
      </c>
      <c r="B374" s="219"/>
      <c r="C374" s="234"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74" s="236"/>
      <c r="E374" s="8" t="s">
        <v>2072</v>
      </c>
      <c r="F374" s="8" t="s">
        <v>2072</v>
      </c>
      <c r="G374" s="8" t="s">
        <v>2072</v>
      </c>
      <c r="H374" s="1"/>
    </row>
    <row r="375" spans="1:8" ht="46.5" hidden="1" customHeight="1" x14ac:dyDescent="0.25">
      <c r="A375" s="627" t="str">
        <f>'02 LISTA CONTROLLO E RAPPORTO'!A375</f>
        <v/>
      </c>
      <c r="B375" s="187">
        <f>'02 LISTA CONTROLLO E RAPPORTO'!B375</f>
        <v>2304.16</v>
      </c>
      <c r="C375" s="58" t="str">
        <f>'02 LISTA CONTROLLO E RAPPORTO'!C375</f>
        <v>Descrizione del difetto: la scanalatura della PBS è sporca.</v>
      </c>
      <c r="D375" s="71"/>
      <c r="E375" s="8" t="s">
        <v>2072</v>
      </c>
      <c r="F375" s="8" t="s">
        <v>2072</v>
      </c>
      <c r="G375" s="8" t="s">
        <v>2072</v>
      </c>
      <c r="H375" s="1"/>
    </row>
    <row r="376" spans="1:8" ht="44.1" hidden="1" customHeight="1" x14ac:dyDescent="0.25">
      <c r="A376" s="233" t="str">
        <f>'02 LISTA CONTROLLO E RAPPORTO'!A376</f>
        <v/>
      </c>
      <c r="B376" s="219"/>
      <c r="C376" s="234" t="str">
        <f>'02 LISTA CONTROLLO E RAPPORTO'!C376</f>
        <v>In presenza di un difetto, la parete blindata scorrevole deve essere sottoposta a un controllo e a una manutenzione generale secondo le ITM e le indicazioni del fabbricante. Si deve controllare lo stato generale di pulizia.</v>
      </c>
      <c r="D376" s="236"/>
      <c r="E376" s="8" t="s">
        <v>2072</v>
      </c>
      <c r="F376" s="8" t="s">
        <v>2072</v>
      </c>
      <c r="G376" s="8" t="s">
        <v>2072</v>
      </c>
      <c r="H376" s="1"/>
    </row>
    <row r="377" spans="1:8" ht="45" hidden="1" customHeight="1" x14ac:dyDescent="0.25">
      <c r="A377" s="628" t="str">
        <f>'02 LISTA CONTROLLO E RAPPORTO'!A377</f>
        <v/>
      </c>
      <c r="B377" s="61">
        <f>'02 LISTA CONTROLLO E RAPPORTO'!B377</f>
        <v>2304.17</v>
      </c>
      <c r="C377" s="12" t="str">
        <f>'02 LISTA CONTROLLO E RAPPORTO'!C377</f>
        <v>Descrizione del difetto: il drenaggio della scanalatura manca o non funziona.</v>
      </c>
      <c r="D377" s="72"/>
      <c r="E377" s="8" t="s">
        <v>2072</v>
      </c>
      <c r="F377" s="8" t="s">
        <v>2072</v>
      </c>
      <c r="G377" s="8" t="s">
        <v>2072</v>
      </c>
      <c r="H377" s="1"/>
    </row>
    <row r="378" spans="1:8" ht="44.1" hidden="1" customHeight="1" x14ac:dyDescent="0.25">
      <c r="A378" s="233" t="str">
        <f>'02 LISTA CONTROLLO E RAPPORTO'!A378</f>
        <v/>
      </c>
      <c r="B378" s="219"/>
      <c r="C378" s="234" t="str">
        <f>'02 LISTA CONTROLLO E RAPPORTO'!C378</f>
        <v>In presenza di un difetto, la parete blindata scorrevole deve essere sottoposta a un controllo e a una manutenzione generale secondo le ITM e le indicazioni del fabbricante. Si deve ripristinare il drenaggio.</v>
      </c>
      <c r="D378" s="236"/>
      <c r="E378" s="8" t="s">
        <v>2072</v>
      </c>
      <c r="F378" s="8" t="s">
        <v>2072</v>
      </c>
      <c r="G378" s="8" t="s">
        <v>2072</v>
      </c>
      <c r="H378" s="1"/>
    </row>
    <row r="379" spans="1:8" ht="45" hidden="1" customHeight="1" x14ac:dyDescent="0.25">
      <c r="A379" s="628" t="str">
        <f>'02 LISTA CONTROLLO E RAPPORTO'!A379</f>
        <v/>
      </c>
      <c r="B379" s="61">
        <f>'02 LISTA CONTROLLO E RAPPORTO'!B379</f>
        <v>2304.1799999999998</v>
      </c>
      <c r="C379" s="12" t="str">
        <f>'02 LISTA CONTROLLO E RAPPORTO'!C379</f>
        <v>Descrizione del difetto: la manutenzione della PBS non è stata eseguita con la necessaria regolarità.</v>
      </c>
      <c r="D379" s="72"/>
      <c r="E379" s="8" t="s">
        <v>2072</v>
      </c>
      <c r="F379" s="8" t="s">
        <v>2072</v>
      </c>
      <c r="G379" s="8" t="s">
        <v>2072</v>
      </c>
      <c r="H379" s="1"/>
    </row>
    <row r="380" spans="1:8" ht="15" hidden="1" customHeight="1" x14ac:dyDescent="0.25">
      <c r="A380" s="233" t="str">
        <f>'02 LISTA CONTROLLO E RAPPORTO'!A380</f>
        <v/>
      </c>
      <c r="B380" s="219"/>
      <c r="C380" s="234" t="str">
        <f>'02 LISTA CONTROLLO E RAPPORTO'!C380</f>
        <v>La manutenzione deve essere eseguita regolarmente secondo le ITM.</v>
      </c>
      <c r="D380" s="236"/>
      <c r="E380" s="8" t="s">
        <v>2072</v>
      </c>
      <c r="F380" s="8" t="s">
        <v>2072</v>
      </c>
      <c r="G380" s="8" t="s">
        <v>2072</v>
      </c>
      <c r="H380" s="1"/>
    </row>
    <row r="381" spans="1:8" ht="48.75" hidden="1" customHeight="1" x14ac:dyDescent="0.25">
      <c r="A381" s="632" t="str">
        <f>'02 LISTA CONTROLLO E RAPPORTO'!A381</f>
        <v/>
      </c>
      <c r="B381" s="194">
        <f>'02 LISTA CONTROLLO E RAPPORTO'!B381</f>
        <v>2304.19</v>
      </c>
      <c r="C381" s="60" t="str">
        <f>'02 LISTA CONTROLLO E RAPPORTO'!C381</f>
        <v>Descrizione del difetto: la PBS non si chiude completamente o non chiude ermeticamente.</v>
      </c>
      <c r="D381" s="155"/>
      <c r="E381" s="8" t="s">
        <v>2072</v>
      </c>
      <c r="F381" s="8" t="s">
        <v>2072</v>
      </c>
      <c r="G381" s="8" t="s">
        <v>2072</v>
      </c>
      <c r="H381" s="1"/>
    </row>
    <row r="382" spans="1:8" ht="15" hidden="1" customHeight="1" x14ac:dyDescent="0.25">
      <c r="A382" s="233" t="str">
        <f>'02 LISTA CONTROLLO E RAPPORTO'!A382</f>
        <v/>
      </c>
      <c r="B382" s="219"/>
      <c r="C382" s="234" t="str">
        <f>'02 LISTA CONTROLLO E RAPPORTO'!C382</f>
        <v>La PBS deve essere sistemata da una ditta specializzata.</v>
      </c>
      <c r="D382" s="236"/>
      <c r="E382" s="8" t="s">
        <v>2072</v>
      </c>
      <c r="F382" s="8" t="s">
        <v>2072</v>
      </c>
      <c r="G382" s="8" t="s">
        <v>2072</v>
      </c>
      <c r="H382" s="1"/>
    </row>
    <row r="383" spans="1:8" ht="44.1" hidden="1" customHeight="1" thickBot="1" x14ac:dyDescent="0.3">
      <c r="A383" s="233" t="str">
        <f>'02 LISTA CONTROLLO E RAPPORTO'!A383</f>
        <v/>
      </c>
      <c r="B383" s="222"/>
      <c r="C383" s="617"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383" s="237"/>
      <c r="E383" s="8" t="s">
        <v>2072</v>
      </c>
      <c r="F383" s="8" t="s">
        <v>2072</v>
      </c>
      <c r="G383" s="8" t="s">
        <v>2072</v>
      </c>
      <c r="H383" s="1"/>
    </row>
    <row r="384" spans="1:8" ht="16.5" customHeight="1" thickBot="1" x14ac:dyDescent="0.3">
      <c r="A384" s="154" t="str">
        <f>'02 LISTA CONTROLLO E RAPPORTO'!A384</f>
        <v/>
      </c>
      <c r="B384" s="614">
        <f>'02 LISTA CONTROLLO E RAPPORTO'!B384</f>
        <v>2400</v>
      </c>
      <c r="C384" s="615" t="str">
        <f>'02 LISTA CONTROLLO E RAPPORTO'!C384</f>
        <v>Equipaggiamento</v>
      </c>
      <c r="D384" s="612"/>
      <c r="E384" s="8" t="s">
        <v>2072</v>
      </c>
      <c r="F384" s="8" t="s">
        <v>2072</v>
      </c>
      <c r="G384" s="8" t="s">
        <v>2072</v>
      </c>
      <c r="H384" s="8" t="s">
        <v>2072</v>
      </c>
    </row>
    <row r="385" spans="1:8" ht="15.75" thickBot="1" x14ac:dyDescent="0.3">
      <c r="A385" s="73" t="str">
        <f>'02 LISTA CONTROLLO E RAPPORTO'!A385</f>
        <v/>
      </c>
      <c r="B385" s="203">
        <f>'02 LISTA CONTROLLO E RAPPORTO'!B385</f>
        <v>2401</v>
      </c>
      <c r="C385" s="616" t="str">
        <f>'02 LISTA CONTROLLO E RAPPORTO'!C385</f>
        <v>Letti</v>
      </c>
      <c r="D385" s="603"/>
      <c r="E385" s="8" t="s">
        <v>2072</v>
      </c>
      <c r="F385" s="8" t="s">
        <v>2072</v>
      </c>
      <c r="G385" s="8" t="s">
        <v>2072</v>
      </c>
      <c r="H385" s="8" t="s">
        <v>2072</v>
      </c>
    </row>
    <row r="386" spans="1:8" ht="46.5" hidden="1" customHeight="1" x14ac:dyDescent="0.25">
      <c r="A386" s="65" t="str">
        <f>'02 LISTA CONTROLLO E RAPPORTO'!A386</f>
        <v/>
      </c>
      <c r="B386" s="186">
        <f>'02 LISTA CONTROLLO E RAPPORTO'!B386</f>
        <v>2401.0100000000002</v>
      </c>
      <c r="C386" s="66" t="str">
        <f>'02 LISTA CONTROLLO E RAPPORTO'!C386</f>
        <v xml:space="preserve">Descrizione del difetto: in rifugi realizzati dopo il 1° gennaio 1987 o in impianti di protezione non sono presenti tutti i letti necessari. </v>
      </c>
      <c r="D386" s="71"/>
      <c r="E386" s="8" t="s">
        <v>2072</v>
      </c>
      <c r="F386" s="8" t="s">
        <v>2072</v>
      </c>
      <c r="G386" s="8" t="s">
        <v>2072</v>
      </c>
      <c r="H386" s="1"/>
    </row>
    <row r="387" spans="1:8" ht="44.1" hidden="1" customHeight="1" x14ac:dyDescent="0.25">
      <c r="A387" s="233" t="str">
        <f>'02 LISTA CONTROLLO E RAPPORTO'!A387</f>
        <v/>
      </c>
      <c r="B387" s="219"/>
      <c r="C387" s="234"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387" s="236"/>
      <c r="E387" s="8" t="s">
        <v>2072</v>
      </c>
      <c r="F387" s="8" t="s">
        <v>2072</v>
      </c>
      <c r="G387" s="8" t="s">
        <v>2072</v>
      </c>
      <c r="H387" s="1"/>
    </row>
    <row r="388" spans="1:8" ht="46.5" customHeight="1" x14ac:dyDescent="0.25">
      <c r="A388" s="627" t="str">
        <f>'02 LISTA CONTROLLO E RAPPORTO'!A388</f>
        <v/>
      </c>
      <c r="B388" s="187">
        <f>'02 LISTA CONTROLLO E RAPPORTO'!B388</f>
        <v>2401.02</v>
      </c>
      <c r="C388"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388" s="71"/>
      <c r="E388" s="8" t="s">
        <v>2072</v>
      </c>
      <c r="F388" s="8" t="s">
        <v>2072</v>
      </c>
      <c r="G388" s="1"/>
      <c r="H388" s="8" t="s">
        <v>2072</v>
      </c>
    </row>
    <row r="389" spans="1:8" ht="135.75" thickBot="1" x14ac:dyDescent="0.3">
      <c r="A389" s="233" t="str">
        <f>'02 LISTA CONTROLLO E RAPPORTO'!A389</f>
        <v/>
      </c>
      <c r="B389" s="219"/>
      <c r="C389" s="234"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389" s="236"/>
      <c r="E389" s="8" t="s">
        <v>2072</v>
      </c>
      <c r="F389" s="8" t="s">
        <v>2072</v>
      </c>
      <c r="G389" s="1"/>
      <c r="H389" s="8" t="s">
        <v>2072</v>
      </c>
    </row>
    <row r="390" spans="1:8" ht="46.5" hidden="1" customHeight="1" x14ac:dyDescent="0.25">
      <c r="A390" s="627" t="str">
        <f>'02 LISTA CONTROLLO E RAPPORTO'!A390</f>
        <v/>
      </c>
      <c r="B390" s="187">
        <f>'02 LISTA CONTROLLO E RAPPORTO'!B390</f>
        <v>2401.0300000000002</v>
      </c>
      <c r="C390" s="58" t="str">
        <f>'02 LISTA CONTROLLO E RAPPORTO'!C390</f>
        <v>Descrizione del difetto: mancano le istruzioni di montaggio e/o le viti/gli attrezzi per il montaggio delle pareti divisorie tra i letti, dove previste.</v>
      </c>
      <c r="D390" s="71"/>
      <c r="F390" s="1"/>
      <c r="G390" s="8" t="s">
        <v>2072</v>
      </c>
      <c r="H390" s="1"/>
    </row>
    <row r="391" spans="1:8" ht="30.75" hidden="1" thickBot="1" x14ac:dyDescent="0.3">
      <c r="A391" s="233" t="str">
        <f>'02 LISTA CONTROLLO E RAPPORTO'!A391</f>
        <v/>
      </c>
      <c r="B391" s="222"/>
      <c r="C391" s="617" t="str">
        <f>'02 LISTA CONTROLLO E RAPPORTO'!C391</f>
        <v>Si devono procurare i componenti mancanti presso un fabbricante.</v>
      </c>
      <c r="D391" s="236"/>
      <c r="F391" s="1"/>
      <c r="G391" s="8" t="s">
        <v>2072</v>
      </c>
      <c r="H391" s="1"/>
    </row>
    <row r="392" spans="1:8" ht="15.75" thickBot="1" x14ac:dyDescent="0.3">
      <c r="A392" s="73" t="str">
        <f>'02 LISTA CONTROLLO E RAPPORTO'!A392</f>
        <v/>
      </c>
      <c r="B392" s="203">
        <f>'02 LISTA CONTROLLO E RAPPORTO'!B392</f>
        <v>2402</v>
      </c>
      <c r="C392" s="616" t="str">
        <f>'02 LISTA CONTROLLO E RAPPORTO'!C392</f>
        <v>Latrine a secco</v>
      </c>
      <c r="D392" s="603"/>
      <c r="E392" s="8" t="s">
        <v>2072</v>
      </c>
      <c r="F392" s="8" t="s">
        <v>2072</v>
      </c>
      <c r="G392" s="8" t="s">
        <v>2072</v>
      </c>
      <c r="H392" s="8" t="s">
        <v>2072</v>
      </c>
    </row>
    <row r="393" spans="1:8" ht="46.5" customHeight="1" x14ac:dyDescent="0.25">
      <c r="A393" s="65" t="str">
        <f>'02 LISTA CONTROLLO E RAPPORTO'!A393</f>
        <v/>
      </c>
      <c r="B393" s="186">
        <f>'02 LISTA CONTROLLO E RAPPORTO'!B393</f>
        <v>2402.0100000000002</v>
      </c>
      <c r="C393" s="66" t="str">
        <f>'02 LISTA CONTROLLO E RAPPORTO'!C393</f>
        <v>Descrizione del difetto: nei rifugi realizzati dopo il 1° gennaio 1987 e negli impianti di protezione – indipendentemente dalla data di costruzione – mancano le latrine a secco necessarie.</v>
      </c>
      <c r="D393" s="71"/>
      <c r="E393" s="8" t="s">
        <v>2072</v>
      </c>
      <c r="F393" s="8" t="s">
        <v>2072</v>
      </c>
      <c r="G393" s="8" t="s">
        <v>2072</v>
      </c>
      <c r="H393" s="8" t="s">
        <v>2072</v>
      </c>
    </row>
    <row r="394" spans="1:8" ht="15" customHeight="1" x14ac:dyDescent="0.25">
      <c r="A394" s="233" t="str">
        <f>'02 LISTA CONTROLLO E RAPPORTO'!A394</f>
        <v/>
      </c>
      <c r="B394" s="219"/>
      <c r="C394" s="234" t="str">
        <f>'02 LISTA CONTROLLO E RAPPORTO'!C394</f>
        <v>Si devono procurare le latrine a secco mancanti.</v>
      </c>
      <c r="D394" s="236"/>
      <c r="E394" s="8" t="s">
        <v>2072</v>
      </c>
      <c r="F394" s="8" t="s">
        <v>2072</v>
      </c>
      <c r="G394" s="8" t="s">
        <v>2072</v>
      </c>
      <c r="H394" s="8" t="s">
        <v>2072</v>
      </c>
    </row>
    <row r="395" spans="1:8" ht="46.5" customHeight="1" x14ac:dyDescent="0.25">
      <c r="A395" s="627" t="str">
        <f>'02 LISTA CONTROLLO E RAPPORTO'!A395</f>
        <v/>
      </c>
      <c r="B395" s="187">
        <f>'02 LISTA CONTROLLO E RAPPORTO'!B395</f>
        <v>2402.02</v>
      </c>
      <c r="C395"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395" s="71"/>
      <c r="E395" s="8" t="s">
        <v>2072</v>
      </c>
      <c r="F395" s="8" t="s">
        <v>2072</v>
      </c>
      <c r="G395" s="8" t="s">
        <v>2072</v>
      </c>
      <c r="H395" s="8" t="s">
        <v>2072</v>
      </c>
    </row>
    <row r="396" spans="1:8" ht="44.1" customHeight="1" x14ac:dyDescent="0.25">
      <c r="A396" s="233" t="str">
        <f>'02 LISTA CONTROLLO E RAPPORTO'!A396</f>
        <v/>
      </c>
      <c r="B396" s="219"/>
      <c r="C396" s="234"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396" s="236"/>
      <c r="E396" s="8" t="s">
        <v>2072</v>
      </c>
      <c r="F396" s="8" t="s">
        <v>2072</v>
      </c>
      <c r="G396" s="8" t="s">
        <v>2072</v>
      </c>
      <c r="H396" s="8" t="s">
        <v>2072</v>
      </c>
    </row>
    <row r="397" spans="1:8" ht="46.5" customHeight="1" x14ac:dyDescent="0.25">
      <c r="A397" s="627" t="str">
        <f>'02 LISTA CONTROLLO E RAPPORTO'!A397</f>
        <v/>
      </c>
      <c r="B397" s="187">
        <f>'02 LISTA CONTROLLO E RAPPORTO'!B397</f>
        <v>2402.0300000000002</v>
      </c>
      <c r="C397" s="58" t="str">
        <f>'02 LISTA CONTROLLO E RAPPORTO'!C397</f>
        <v>Descrizione del difetto: non è presente un numero sufficiente di lavabi a canale o orinatoi a canale fissi o mobili.</v>
      </c>
      <c r="D397" s="71"/>
      <c r="E397" s="8" t="s">
        <v>2072</v>
      </c>
      <c r="F397" s="8" t="s">
        <v>2072</v>
      </c>
      <c r="G397" s="8" t="s">
        <v>2072</v>
      </c>
      <c r="H397" s="8" t="s">
        <v>2072</v>
      </c>
    </row>
    <row r="398" spans="1:8" ht="15" customHeight="1" thickBot="1" x14ac:dyDescent="0.3">
      <c r="A398" s="233" t="str">
        <f>'02 LISTA CONTROLLO E RAPPORTO'!A398</f>
        <v/>
      </c>
      <c r="B398" s="222"/>
      <c r="C398" s="617" t="str">
        <f>'02 LISTA CONTROLLO E RAPPORTO'!C398</f>
        <v>Si devono procurare le installazioni mancanti.</v>
      </c>
      <c r="D398" s="236"/>
      <c r="E398" s="8" t="s">
        <v>2072</v>
      </c>
      <c r="F398" s="8" t="s">
        <v>2072</v>
      </c>
      <c r="G398" s="8" t="s">
        <v>2072</v>
      </c>
      <c r="H398" s="8" t="s">
        <v>2072</v>
      </c>
    </row>
    <row r="399" spans="1:8" ht="30.75" thickBot="1" x14ac:dyDescent="0.3">
      <c r="A399" s="73" t="str">
        <f>'02 LISTA CONTROLLO E RAPPORTO'!A399</f>
        <v/>
      </c>
      <c r="B399" s="203">
        <f>'02 LISTA CONTROLLO E RAPPORTO'!B399</f>
        <v>2403</v>
      </c>
      <c r="C399" s="616" t="str">
        <f>'02 LISTA CONTROLLO E RAPPORTO'!C399</f>
        <v>Approntamento della costruzione di protezione</v>
      </c>
      <c r="D399" s="603"/>
      <c r="E399" s="8" t="s">
        <v>2072</v>
      </c>
      <c r="F399" s="8" t="s">
        <v>2072</v>
      </c>
      <c r="G399" s="8" t="s">
        <v>2072</v>
      </c>
      <c r="H399" s="8" t="s">
        <v>2072</v>
      </c>
    </row>
    <row r="400" spans="1:8" ht="45" customHeight="1" x14ac:dyDescent="0.25">
      <c r="A400" s="67" t="str">
        <f>'02 LISTA CONTROLLO E RAPPORTO'!A400</f>
        <v/>
      </c>
      <c r="B400" s="189">
        <f>'02 LISTA CONTROLLO E RAPPORTO'!B400</f>
        <v>2403.0100000000002</v>
      </c>
      <c r="C400" s="68" t="str">
        <f>'02 LISTA CONTROLLO E RAPPORTO'!C400</f>
        <v>Descrizione del difetto: il rifugio non può essere sgomberato e approntato per l’occupazione nel giro di 5 giorni / l’impianto di protezione non può essere messo in esercizio da subito senza mezzi ausiliari speciali.</v>
      </c>
      <c r="D400" s="72"/>
      <c r="E400" s="8" t="s">
        <v>2072</v>
      </c>
      <c r="F400" s="8" t="s">
        <v>2072</v>
      </c>
      <c r="G400" s="8" t="s">
        <v>2072</v>
      </c>
      <c r="H400" s="8" t="s">
        <v>2072</v>
      </c>
    </row>
    <row r="401" spans="1:8" ht="29.45" customHeight="1" thickBot="1" x14ac:dyDescent="0.3">
      <c r="A401" s="233" t="str">
        <f>'02 LISTA CONTROLLO E RAPPORTO'!A401</f>
        <v/>
      </c>
      <c r="B401" s="219"/>
      <c r="C401" s="234" t="str">
        <f>'02 LISTA CONTROLLO E RAPPORTO'!C401</f>
        <v>Le istruzioni di smontaggio, gli ausili e gli attrezzi necessari per l’approntamento devono essere conservati all’interno o nelle vicinanze del rifugio.</v>
      </c>
      <c r="D401" s="236"/>
      <c r="E401" s="8" t="s">
        <v>2072</v>
      </c>
      <c r="F401" s="8" t="s">
        <v>2072</v>
      </c>
      <c r="G401" s="8" t="s">
        <v>2072</v>
      </c>
      <c r="H401" s="8" t="s">
        <v>2072</v>
      </c>
    </row>
    <row r="402" spans="1:8" ht="45" hidden="1" customHeight="1" x14ac:dyDescent="0.25">
      <c r="A402" s="628" t="str">
        <f>'02 LISTA CONTROLLO E RAPPORTO'!A402</f>
        <v/>
      </c>
      <c r="B402" s="61">
        <f>'02 LISTA CONTROLLO E RAPPORTO'!B402</f>
        <v>2403.02</v>
      </c>
      <c r="C402"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02" s="72"/>
      <c r="E402" s="8" t="s">
        <v>2072</v>
      </c>
      <c r="F402" s="8" t="s">
        <v>2072</v>
      </c>
      <c r="G402" s="8" t="s">
        <v>2072</v>
      </c>
      <c r="H402" s="1"/>
    </row>
    <row r="403" spans="1:8" ht="29.45" hidden="1" customHeight="1" thickBot="1" x14ac:dyDescent="0.3">
      <c r="A403" s="233" t="str">
        <f>'02 LISTA CONTROLLO E RAPPORTO'!A403</f>
        <v/>
      </c>
      <c r="B403" s="222"/>
      <c r="C403" s="617" t="str">
        <f>'02 LISTA CONTROLLO E RAPPORTO'!C403</f>
        <v>Le istruzioni di smontaggio, gli ausili e gli attrezzi necessari per l’approntamento devono essere conservati all’interno o nelle vicinanze del rifugio.</v>
      </c>
      <c r="D403" s="237"/>
      <c r="E403" s="8" t="s">
        <v>2072</v>
      </c>
      <c r="F403" s="8" t="s">
        <v>2072</v>
      </c>
      <c r="G403" s="8" t="s">
        <v>2072</v>
      </c>
      <c r="H403" s="1"/>
    </row>
    <row r="404" spans="1:8" ht="16.5" hidden="1" customHeight="1" thickBot="1" x14ac:dyDescent="0.3">
      <c r="A404" s="154" t="str">
        <f>'02 LISTA CONTROLLO E RAPPORTO'!A404</f>
        <v/>
      </c>
      <c r="B404" s="614">
        <f>'02 LISTA CONTROLLO E RAPPORTO'!B404</f>
        <v>2500</v>
      </c>
      <c r="C404" s="615" t="str">
        <f>'02 LISTA CONTROLLO E RAPPORTO'!C404</f>
        <v>Impianto rivelatore di gas (locale degli attrezzi IAP)</v>
      </c>
      <c r="D404" s="612"/>
      <c r="E404" s="8" t="s">
        <v>2072</v>
      </c>
      <c r="F404" s="8" t="s">
        <v>2072</v>
      </c>
      <c r="G404" s="1"/>
      <c r="H404" s="1"/>
    </row>
    <row r="405" spans="1:8" ht="15.75" hidden="1" thickBot="1" x14ac:dyDescent="0.3">
      <c r="A405" s="73" t="str">
        <f>'02 LISTA CONTROLLO E RAPPORTO'!A405</f>
        <v/>
      </c>
      <c r="B405" s="203">
        <f>'02 LISTA CONTROLLO E RAPPORTO'!B405</f>
        <v>2501</v>
      </c>
      <c r="C405" s="616" t="str">
        <f>'02 LISTA CONTROLLO E RAPPORTO'!C405</f>
        <v>Costruzione senza impianto rivelatore di gas</v>
      </c>
      <c r="D405" s="603"/>
      <c r="E405" s="8" t="s">
        <v>2072</v>
      </c>
      <c r="F405" s="8" t="s">
        <v>2072</v>
      </c>
      <c r="G405" s="1"/>
      <c r="H405" s="1"/>
    </row>
    <row r="406" spans="1:8" ht="59.25" hidden="1" customHeight="1" x14ac:dyDescent="0.25">
      <c r="A406" s="76" t="str">
        <f>'02 LISTA CONTROLLO E RAPPORTO'!A406</f>
        <v/>
      </c>
      <c r="B406" s="196">
        <f>'02 LISTA CONTROLLO E RAPPORTO'!B406</f>
        <v>2501.0100000000002</v>
      </c>
      <c r="C406" s="77" t="str">
        <f>'02 LISTA CONTROLLO E RAPPORTO'!C406</f>
        <v>Descrizione del difetto: manca un cartello di pericolo indicante il divieto di immagazzinare liquidi infiammabili.</v>
      </c>
      <c r="D406" s="79"/>
      <c r="E406" s="8" t="s">
        <v>2072</v>
      </c>
      <c r="F406" s="8" t="s">
        <v>2072</v>
      </c>
      <c r="G406" s="1"/>
      <c r="H406" s="1"/>
    </row>
    <row r="407" spans="1:8" ht="44.1" hidden="1" customHeight="1" x14ac:dyDescent="0.25">
      <c r="A407" s="233" t="str">
        <f>'02 LISTA CONTROLLO E RAPPORTO'!A407</f>
        <v/>
      </c>
      <c r="B407" s="219"/>
      <c r="C407" s="234" t="str">
        <f>'02 LISTA CONTROLLO E RAPPORTO'!C407</f>
        <v>Nel locale degli attrezzi è vietato depositare liquidi infiammabili. All’entrata del locale si deve quindi affiggere in modo ben visibile un cartello con la dicitura: «Divieto di depositare liquidi infiammabili in questo locale».</v>
      </c>
      <c r="D407" s="236"/>
      <c r="E407" s="8" t="s">
        <v>2072</v>
      </c>
      <c r="F407" s="8" t="s">
        <v>2072</v>
      </c>
      <c r="G407" s="1"/>
      <c r="H407" s="1"/>
    </row>
    <row r="408" spans="1:8" ht="59.25" hidden="1" customHeight="1" x14ac:dyDescent="0.25">
      <c r="A408" s="633" t="str">
        <f>'02 LISTA CONTROLLO E RAPPORTO'!A408</f>
        <v/>
      </c>
      <c r="B408" s="195">
        <f>'02 LISTA CONTROLLO E RAPPORTO'!B408</f>
        <v>2501.02</v>
      </c>
      <c r="C408" s="75" t="str">
        <f>'02 LISTA CONTROLLO E RAPPORTO'!C408</f>
        <v>Descrizione del difetto: sono stati immagazzinati liquidi infiammabili o apparecchi con il serbatoio del carburante pieno.</v>
      </c>
      <c r="D408" s="79"/>
      <c r="E408" s="8" t="s">
        <v>2072</v>
      </c>
      <c r="F408" s="8" t="s">
        <v>2072</v>
      </c>
      <c r="G408" s="1"/>
      <c r="H408" s="1"/>
    </row>
    <row r="409" spans="1:8" ht="102" hidden="1" customHeight="1" x14ac:dyDescent="0.25">
      <c r="A409" s="233" t="str">
        <f>'02 LISTA CONTROLLO E RAPPORTO'!A409</f>
        <v/>
      </c>
      <c r="B409" s="219"/>
      <c r="C409" s="234"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09" s="236"/>
      <c r="E409" s="8" t="s">
        <v>2072</v>
      </c>
      <c r="F409" s="8" t="s">
        <v>2072</v>
      </c>
      <c r="G409" s="1"/>
      <c r="H409" s="1"/>
    </row>
    <row r="410" spans="1:8" ht="120.75" hidden="1" thickBot="1" x14ac:dyDescent="0.3">
      <c r="A410" s="233" t="str">
        <f>'02 LISTA CONTROLLO E RAPPORTO'!A410</f>
        <v/>
      </c>
      <c r="B410" s="219"/>
      <c r="C410" s="234"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10" s="236"/>
      <c r="E410" s="8" t="s">
        <v>2072</v>
      </c>
      <c r="F410" s="8" t="s">
        <v>2072</v>
      </c>
      <c r="G410" s="1"/>
      <c r="H410" s="1"/>
    </row>
    <row r="411" spans="1:8" ht="44.45" hidden="1" customHeight="1" thickBot="1" x14ac:dyDescent="0.3">
      <c r="A411" s="233" t="str">
        <f>'02 LISTA CONTROLLO E RAPPORTO'!A411</f>
        <v/>
      </c>
      <c r="B411" s="222"/>
      <c r="C411" s="617" t="str">
        <f>'02 LISTA CONTROLLO E RAPPORTO'!C411</f>
        <v>In tal caso si deve inoltrare per la via di servizio all’UFPP un progetto per il montaggio a posteriori di un impianto rivelatore di gas. Le pertinenti istruzioni dell’UFPP devono essere rispettate.</v>
      </c>
      <c r="D411" s="236"/>
      <c r="E411" s="8" t="s">
        <v>2072</v>
      </c>
      <c r="F411" s="8" t="s">
        <v>2072</v>
      </c>
      <c r="G411" s="1"/>
      <c r="H411" s="1"/>
    </row>
    <row r="412" spans="1:8" ht="15.75" hidden="1" thickBot="1" x14ac:dyDescent="0.3">
      <c r="A412" s="73" t="str">
        <f>'02 LISTA CONTROLLO E RAPPORTO'!A412</f>
        <v/>
      </c>
      <c r="B412" s="203">
        <f>'02 LISTA CONTROLLO E RAPPORTO'!B412</f>
        <v>2502</v>
      </c>
      <c r="C412" s="616" t="str">
        <f>'02 LISTA CONTROLLO E RAPPORTO'!C412</f>
        <v>Costruzione con impianto rivelatore di gas</v>
      </c>
      <c r="D412" s="603"/>
      <c r="E412" s="8" t="s">
        <v>2072</v>
      </c>
      <c r="F412" s="8" t="s">
        <v>2072</v>
      </c>
      <c r="G412" s="1"/>
      <c r="H412" s="1"/>
    </row>
    <row r="413" spans="1:8" ht="59.25" hidden="1" customHeight="1" x14ac:dyDescent="0.25">
      <c r="A413" s="76" t="str">
        <f>'02 LISTA CONTROLLO E RAPPORTO'!A413</f>
        <v/>
      </c>
      <c r="B413" s="196">
        <f>'02 LISTA CONTROLLO E RAPPORTO'!B413</f>
        <v>2502.0100000000002</v>
      </c>
      <c r="C413" s="77" t="str">
        <f>'02 LISTA CONTROLLO E RAPPORTO'!C413</f>
        <v>Descrizione del difetto: manca un cartello di pericolo adeguato al tipo di ventilazione con le istruzioni sul comportamento da adottare in caso di allarme.</v>
      </c>
      <c r="D413" s="79"/>
      <c r="E413" s="8" t="s">
        <v>2072</v>
      </c>
      <c r="F413" s="8" t="s">
        <v>2072</v>
      </c>
      <c r="G413" s="1"/>
      <c r="H413" s="1"/>
    </row>
    <row r="414" spans="1:8" ht="150.75" hidden="1" thickBot="1" x14ac:dyDescent="0.3">
      <c r="A414" s="233" t="str">
        <f>'02 LISTA CONTROLLO E RAPPORTO'!A414</f>
        <v/>
      </c>
      <c r="B414" s="219"/>
      <c r="C414" s="234"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14" s="236"/>
      <c r="E414" s="8" t="s">
        <v>2072</v>
      </c>
      <c r="F414" s="8" t="s">
        <v>2072</v>
      </c>
      <c r="G414" s="1"/>
      <c r="H414" s="1"/>
    </row>
    <row r="415" spans="1:8" ht="59.25" hidden="1" customHeight="1" x14ac:dyDescent="0.25">
      <c r="A415" s="633" t="str">
        <f>'02 LISTA CONTROLLO E RAPPORTO'!A415</f>
        <v/>
      </c>
      <c r="B415" s="195">
        <f>'02 LISTA CONTROLLO E RAPPORTO'!B415</f>
        <v>2502.02</v>
      </c>
      <c r="C415" s="75" t="str">
        <f>'02 LISTA CONTROLLO E RAPPORTO'!C415</f>
        <v>Descrizione del difetto: il cartello di pericolo con le istruzioni di comportamento non è aggiornato (persone e organizzazioni responsabili).</v>
      </c>
      <c r="D415" s="79"/>
      <c r="E415" s="8" t="s">
        <v>2072</v>
      </c>
      <c r="F415" s="8" t="s">
        <v>2072</v>
      </c>
      <c r="G415" s="1"/>
      <c r="H415" s="1"/>
    </row>
    <row r="416" spans="1:8" ht="45.75" hidden="1" thickBot="1" x14ac:dyDescent="0.3">
      <c r="A416" s="233" t="str">
        <f>'02 LISTA CONTROLLO E RAPPORTO'!A416</f>
        <v/>
      </c>
      <c r="B416" s="219"/>
      <c r="C416" s="234" t="str">
        <f>'02 LISTA CONTROLLO E RAPPORTO'!C416</f>
        <v>Si devono aggiornare immediatamente i dati come nomi e numeri di telefono dei responsabili.</v>
      </c>
      <c r="D416" s="236"/>
      <c r="E416" s="8" t="s">
        <v>2072</v>
      </c>
      <c r="F416" s="8" t="s">
        <v>2072</v>
      </c>
      <c r="G416" s="1"/>
      <c r="H416" s="1"/>
    </row>
    <row r="417" spans="1:8" ht="59.25" hidden="1" customHeight="1" x14ac:dyDescent="0.25">
      <c r="A417" s="633" t="str">
        <f>'02 LISTA CONTROLLO E RAPPORTO'!A417</f>
        <v/>
      </c>
      <c r="B417" s="195">
        <f>'02 LISTA CONTROLLO E RAPPORTO'!B417</f>
        <v>2502.0300000000002</v>
      </c>
      <c r="C417" s="75" t="str">
        <f>'02 LISTA CONTROLLO E RAPPORTO'!C417</f>
        <v>Descrizione del difetto: le persone e le organizzazioni responsabili che vengono allarmate non sono istruite sulle misure di comportamento.</v>
      </c>
      <c r="D417" s="79"/>
      <c r="E417" s="8" t="s">
        <v>2072</v>
      </c>
      <c r="F417" s="8" t="s">
        <v>2072</v>
      </c>
      <c r="G417" s="1"/>
      <c r="H417" s="1"/>
    </row>
    <row r="418" spans="1:8" ht="44.1" hidden="1" customHeight="1" x14ac:dyDescent="0.25">
      <c r="A418" s="233" t="str">
        <f>'02 LISTA CONTROLLO E RAPPORTO'!A418</f>
        <v/>
      </c>
      <c r="B418" s="219"/>
      <c r="C418" s="234" t="str">
        <f>'02 LISTA CONTROLLO E RAPPORTO'!C418</f>
        <v>Le persone e le organizzazioni responsabili (p. es. i pompieri) devono essere informate a intervalli regolari sulla presenza di un impianto rivelatore di gas. Le liste di controllo da usare in caso d’allarme devono essere disponibili.</v>
      </c>
      <c r="D418" s="236"/>
      <c r="E418" s="8" t="s">
        <v>2072</v>
      </c>
      <c r="F418" s="8" t="s">
        <v>2072</v>
      </c>
      <c r="G418" s="1"/>
      <c r="H418" s="1"/>
    </row>
    <row r="419" spans="1:8" ht="59.25" hidden="1" customHeight="1" x14ac:dyDescent="0.25">
      <c r="A419" s="633" t="str">
        <f>'02 LISTA CONTROLLO E RAPPORTO'!A419</f>
        <v/>
      </c>
      <c r="B419" s="195">
        <f>'02 LISTA CONTROLLO E RAPPORTO'!B419</f>
        <v>2502.04</v>
      </c>
      <c r="C419" s="75" t="str">
        <f>'02 LISTA CONTROLLO E RAPPORTO'!C419</f>
        <v>Descrizione del difetto: non c’è un contratto di manutenzione per l’impianto rivelatore di gas installato.</v>
      </c>
      <c r="D419" s="79"/>
      <c r="E419" s="8" t="s">
        <v>2072</v>
      </c>
      <c r="F419" s="8" t="s">
        <v>2072</v>
      </c>
      <c r="G419" s="1"/>
      <c r="H419" s="1"/>
    </row>
    <row r="420" spans="1:8" ht="15" hidden="1" customHeight="1" x14ac:dyDescent="0.25">
      <c r="A420" s="233" t="str">
        <f>'02 LISTA CONTROLLO E RAPPORTO'!A420</f>
        <v/>
      </c>
      <c r="B420" s="219"/>
      <c r="C420" s="234" t="str">
        <f>'02 LISTA CONTROLLO E RAPPORTO'!C420</f>
        <v>Si deve stipulare un contratto di manutenzione con il fornitore.</v>
      </c>
      <c r="D420" s="236"/>
      <c r="E420" s="8" t="s">
        <v>2072</v>
      </c>
      <c r="F420" s="8" t="s">
        <v>2072</v>
      </c>
      <c r="G420" s="1"/>
      <c r="H420" s="1"/>
    </row>
    <row r="421" spans="1:8" ht="59.25" hidden="1" customHeight="1" x14ac:dyDescent="0.25">
      <c r="A421" s="633" t="str">
        <f>'02 LISTA CONTROLLO E RAPPORTO'!A421</f>
        <v/>
      </c>
      <c r="B421" s="195">
        <f>'02 LISTA CONTROLLO E RAPPORTO'!B421</f>
        <v>2502.0500000000002</v>
      </c>
      <c r="C421" s="75" t="str">
        <f>'02 LISTA CONTROLLO E RAPPORTO'!C421</f>
        <v>Descrizione del difetto: manca un quaderno/foglio di controllo.</v>
      </c>
      <c r="D421" s="79"/>
      <c r="E421" s="8" t="s">
        <v>2072</v>
      </c>
      <c r="F421" s="8" t="s">
        <v>2072</v>
      </c>
      <c r="G421" s="1"/>
      <c r="H421" s="1"/>
    </row>
    <row r="422" spans="1:8" ht="29.45" hidden="1" customHeight="1" x14ac:dyDescent="0.25">
      <c r="A422" s="233" t="str">
        <f>'02 LISTA CONTROLLO E RAPPORTO'!A422</f>
        <v/>
      </c>
      <c r="B422" s="219"/>
      <c r="C422" s="234" t="str">
        <f>'02 LISTA CONTROLLO E RAPPORTO'!C422</f>
        <v>Deve essere disponibile un quaderno o un foglio di controllo dove registrare tutti i controlli, i guasti, le riparazioni, le irregolarità, le aggiunte e gli avvenimenti particolari.</v>
      </c>
      <c r="D422" s="236"/>
      <c r="E422" s="8" t="s">
        <v>2072</v>
      </c>
      <c r="F422" s="8" t="s">
        <v>2072</v>
      </c>
      <c r="G422" s="1"/>
      <c r="H422" s="1"/>
    </row>
    <row r="423" spans="1:8" ht="59.25" hidden="1" customHeight="1" x14ac:dyDescent="0.25">
      <c r="A423" s="633" t="str">
        <f>'02 LISTA CONTROLLO E RAPPORTO'!A423</f>
        <v/>
      </c>
      <c r="B423" s="195">
        <f>'02 LISTA CONTROLLO E RAPPORTO'!B423</f>
        <v>2502.06</v>
      </c>
      <c r="C423" s="75" t="str">
        <f>'02 LISTA CONTROLLO E RAPPORTO'!C423</f>
        <v>Descrizione del difetto: il quaderno di controllo/foglio di controllo non è aggiornato/completo.</v>
      </c>
      <c r="D423" s="79"/>
      <c r="E423" s="8" t="s">
        <v>2072</v>
      </c>
      <c r="F423" s="8" t="s">
        <v>2072</v>
      </c>
      <c r="G423" s="1"/>
      <c r="H423" s="1"/>
    </row>
    <row r="424" spans="1:8" ht="29.45" hidden="1" customHeight="1" x14ac:dyDescent="0.25">
      <c r="A424" s="233" t="str">
        <f>'02 LISTA CONTROLLO E RAPPORTO'!A424</f>
        <v/>
      </c>
      <c r="B424" s="219"/>
      <c r="C424" s="234" t="str">
        <f>'02 LISTA CONTROLLO E RAPPORTO'!C424</f>
        <v xml:space="preserve">Tutti i controlli, i guasti, le riparazioni, le irregolarità, i completamenti, gli avvenimenti particolari, ecc. devono essere annotati nel quaderno / foglio di controllo. </v>
      </c>
      <c r="D424" s="236"/>
      <c r="E424" s="8" t="s">
        <v>2072</v>
      </c>
      <c r="F424" s="8" t="s">
        <v>2072</v>
      </c>
      <c r="G424" s="1"/>
      <c r="H424" s="1"/>
    </row>
    <row r="425" spans="1:8" ht="59.25" hidden="1" customHeight="1" x14ac:dyDescent="0.25">
      <c r="A425" s="633" t="str">
        <f>'02 LISTA CONTROLLO E RAPPORTO'!A425</f>
        <v/>
      </c>
      <c r="B425" s="195">
        <f>'02 LISTA CONTROLLO E RAPPORTO'!B425</f>
        <v>2502.0700000000002</v>
      </c>
      <c r="C425" s="75" t="str">
        <f>'02 LISTA CONTROLLO E RAPPORTO'!C425</f>
        <v>Descrizione del difetto: la manutenzione periodica dell’impianto rivelatore di gas non è stata eseguita come da contratto.</v>
      </c>
      <c r="D425" s="79"/>
      <c r="E425" s="8" t="s">
        <v>2072</v>
      </c>
      <c r="F425" s="8" t="s">
        <v>2072</v>
      </c>
      <c r="G425" s="1"/>
      <c r="H425" s="1"/>
    </row>
    <row r="426" spans="1:8" ht="15" hidden="1" customHeight="1" thickBot="1" x14ac:dyDescent="0.3">
      <c r="A426" s="233" t="str">
        <f>'02 LISTA CONTROLLO E RAPPORTO'!A426</f>
        <v/>
      </c>
      <c r="B426" s="222"/>
      <c r="C426" s="617" t="str">
        <f>'02 LISTA CONTROLLO E RAPPORTO'!C426</f>
        <v>La manutenzione deve essere eseguita al più presto.</v>
      </c>
      <c r="D426" s="236"/>
      <c r="E426" s="8" t="s">
        <v>2072</v>
      </c>
      <c r="F426" s="8" t="s">
        <v>2072</v>
      </c>
      <c r="G426" s="1"/>
      <c r="H426" s="1"/>
    </row>
    <row r="427" spans="1:8" ht="30.75" hidden="1" customHeight="1" thickBot="1" x14ac:dyDescent="0.3">
      <c r="A427" s="73" t="str">
        <f>'02 LISTA CONTROLLO E RAPPORTO'!A427</f>
        <v/>
      </c>
      <c r="B427" s="203">
        <f>'02 LISTA CONTROLLO E RAPPORTO'!B427</f>
        <v>2503</v>
      </c>
      <c r="C427" s="616" t="str">
        <f>'02 LISTA CONTROLLO E RAPPORTO'!C427</f>
        <v>Impianto elettrico specifico all’impianto rivelatore di gas</v>
      </c>
      <c r="D427" s="603"/>
      <c r="E427" s="8" t="s">
        <v>2072</v>
      </c>
      <c r="F427" s="8" t="s">
        <v>2072</v>
      </c>
      <c r="G427" s="1"/>
      <c r="H427" s="1"/>
    </row>
    <row r="428" spans="1:8" ht="59.25" hidden="1" customHeight="1" x14ac:dyDescent="0.25">
      <c r="A428" s="76" t="str">
        <f>'02 LISTA CONTROLLO E RAPPORTO'!A428</f>
        <v/>
      </c>
      <c r="B428" s="196">
        <f>'02 LISTA CONTROLLO E RAPPORTO'!B428</f>
        <v>2503.0100000000002</v>
      </c>
      <c r="C428"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28" s="79"/>
      <c r="E428" s="8" t="s">
        <v>2072</v>
      </c>
      <c r="F428" s="8" t="s">
        <v>2072</v>
      </c>
      <c r="G428" s="1"/>
      <c r="H428" s="1"/>
    </row>
    <row r="429" spans="1:8" ht="44.1" hidden="1" customHeight="1" x14ac:dyDescent="0.25">
      <c r="A429" s="233" t="str">
        <f>'02 LISTA CONTROLLO E RAPPORTO'!A429</f>
        <v/>
      </c>
      <c r="B429" s="219"/>
      <c r="C429" s="234"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29" s="236"/>
      <c r="E429" s="8" t="s">
        <v>2072</v>
      </c>
      <c r="F429" s="8" t="s">
        <v>2072</v>
      </c>
      <c r="G429" s="1"/>
      <c r="H429" s="1"/>
    </row>
    <row r="430" spans="1:8" ht="59.25" hidden="1" customHeight="1" x14ac:dyDescent="0.25">
      <c r="A430" s="633" t="str">
        <f>'02 LISTA CONTROLLO E RAPPORTO'!A430</f>
        <v/>
      </c>
      <c r="B430" s="195">
        <f>'02 LISTA CONTROLLO E RAPPORTO'!B430</f>
        <v>2503.02</v>
      </c>
      <c r="C430" s="75" t="str">
        <f>'02 LISTA CONTROLLO E RAPPORTO'!C430</f>
        <v>Descrizione del difetto: non è garantito che con un apparecchio di ventilazione 150 (VA 150) venga impedito il funzionamento di ricircolo dell’aria.</v>
      </c>
      <c r="D430" s="79"/>
      <c r="E430" s="8" t="s">
        <v>2072</v>
      </c>
      <c r="F430" s="8" t="s">
        <v>2072</v>
      </c>
      <c r="G430" s="1"/>
      <c r="H430" s="1"/>
    </row>
    <row r="431" spans="1:8" ht="90.75" hidden="1" thickBot="1" x14ac:dyDescent="0.3">
      <c r="A431" s="233" t="str">
        <f>'02 LISTA CONTROLLO E RAPPORTO'!A431</f>
        <v/>
      </c>
      <c r="B431" s="219"/>
      <c r="C431" s="234"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31" s="236"/>
      <c r="E431" s="8" t="s">
        <v>2072</v>
      </c>
      <c r="F431" s="8" t="s">
        <v>2072</v>
      </c>
      <c r="G431" s="1"/>
      <c r="H431" s="1"/>
    </row>
    <row r="432" spans="1:8" ht="44.1" hidden="1" customHeight="1" x14ac:dyDescent="0.25">
      <c r="A432" s="233" t="str">
        <f>'02 LISTA CONTROLLO E RAPPORTO'!A432</f>
        <v/>
      </c>
      <c r="B432" s="219"/>
      <c r="C432" s="234"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32" s="236"/>
      <c r="E432" s="8" t="s">
        <v>2072</v>
      </c>
      <c r="F432" s="8" t="s">
        <v>2072</v>
      </c>
      <c r="G432" s="1"/>
      <c r="H432" s="1"/>
    </row>
    <row r="433" spans="1:8" ht="59.25" hidden="1" customHeight="1" x14ac:dyDescent="0.25">
      <c r="A433" s="633" t="str">
        <f>'02 LISTA CONTROLLO E RAPPORTO'!A433</f>
        <v/>
      </c>
      <c r="B433" s="195">
        <f>'02 LISTA CONTROLLO E RAPPORTO'!B433</f>
        <v>2503.0300000000002</v>
      </c>
      <c r="C433" s="75" t="str">
        <f>'02 LISTA CONTROLLO E RAPPORTO'!C433</f>
        <v>Descrizione del difetto: non è garantito che l’apparecchio di ventilazione VA150 possa essere avviato solamente dal quadro secondario (QS).</v>
      </c>
      <c r="D433" s="79"/>
      <c r="E433" s="8" t="s">
        <v>2072</v>
      </c>
      <c r="F433" s="8" t="s">
        <v>2072</v>
      </c>
      <c r="G433" s="1"/>
      <c r="H433" s="1"/>
    </row>
    <row r="434" spans="1:8" ht="58.5" hidden="1" customHeight="1" thickBot="1" x14ac:dyDescent="0.3">
      <c r="A434" s="233" t="str">
        <f>'02 LISTA CONTROLLO E RAPPORTO'!A434</f>
        <v/>
      </c>
      <c r="B434" s="222"/>
      <c r="C434" s="617"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34" s="237"/>
      <c r="E434" s="8" t="s">
        <v>2072</v>
      </c>
      <c r="F434" s="8" t="s">
        <v>2072</v>
      </c>
      <c r="G434" s="1"/>
      <c r="H434" s="1"/>
    </row>
    <row r="435" spans="1:8" ht="46.5" hidden="1" customHeight="1" thickBot="1" x14ac:dyDescent="0.3">
      <c r="A435" s="170" t="str">
        <f>'02 LISTA CONTROLLO E RAPPORTO'!A435</f>
        <v/>
      </c>
      <c r="B435" s="198">
        <f>'02 LISTA CONTROLLO E RAPPORTO'!B435</f>
        <v>2600</v>
      </c>
      <c r="C435" s="634" t="str">
        <f>'02 LISTA CONTROLLO E RAPPORTO'!C435</f>
        <v xml:space="preserve">Difetti straordinari nel capitolo «Costruzione» secondo le Istruzioni CPCP (art.11 cpv. 5) </v>
      </c>
      <c r="D435" s="210"/>
      <c r="E435" s="8" t="s">
        <v>2072</v>
      </c>
      <c r="F435" s="8" t="s">
        <v>2072</v>
      </c>
      <c r="G435" s="8" t="s">
        <v>2072</v>
      </c>
      <c r="H435" s="1"/>
    </row>
    <row r="436" spans="1:8" ht="46.5" hidden="1" customHeight="1" x14ac:dyDescent="0.25">
      <c r="A436" s="635" t="str">
        <f>'02 LISTA CONTROLLO E RAPPORTO'!A436</f>
        <v/>
      </c>
      <c r="B436" s="199">
        <f>'02 LISTA CONTROLLO E RAPPORTO'!B436</f>
        <v>2601</v>
      </c>
      <c r="C436" s="636" t="str">
        <f>'02 LISTA CONTROLLO E RAPPORTO'!C436</f>
        <v>Descrizione del difetto:</v>
      </c>
      <c r="D436" s="175"/>
      <c r="E436" s="8" t="s">
        <v>2072</v>
      </c>
      <c r="F436" s="8" t="s">
        <v>2072</v>
      </c>
      <c r="G436" s="8" t="s">
        <v>2072</v>
      </c>
      <c r="H436" s="1"/>
    </row>
    <row r="437" spans="1:8" ht="46.5" hidden="1" customHeight="1" x14ac:dyDescent="0.25">
      <c r="A437" s="176" t="str">
        <f>'02 LISTA CONTROLLO E RAPPORTO'!A437</f>
        <v/>
      </c>
      <c r="B437" s="200">
        <f>'02 LISTA CONTROLLO E RAPPORTO'!B437</f>
        <v>2602</v>
      </c>
      <c r="C437" s="572" t="str">
        <f>'02 LISTA CONTROLLO E RAPPORTO'!C437</f>
        <v>Descrizione del difetto:</v>
      </c>
      <c r="D437" s="179"/>
      <c r="E437" s="8" t="s">
        <v>2072</v>
      </c>
      <c r="F437" s="8" t="s">
        <v>2072</v>
      </c>
      <c r="G437" s="8" t="s">
        <v>2072</v>
      </c>
      <c r="H437" s="1"/>
    </row>
    <row r="438" spans="1:8" ht="46.5" hidden="1" customHeight="1" thickBot="1" x14ac:dyDescent="0.3">
      <c r="A438" s="180" t="str">
        <f>'02 LISTA CONTROLLO E RAPPORTO'!A438</f>
        <v/>
      </c>
      <c r="B438" s="201">
        <f>'02 LISTA CONTROLLO E RAPPORTO'!B438</f>
        <v>2603</v>
      </c>
      <c r="C438" s="637" t="str">
        <f>'02 LISTA CONTROLLO E RAPPORTO'!C438</f>
        <v>Descrizione del difetto:</v>
      </c>
      <c r="D438" s="598"/>
      <c r="E438" s="8" t="s">
        <v>2072</v>
      </c>
      <c r="F438" s="8" t="s">
        <v>2072</v>
      </c>
      <c r="G438" s="8" t="s">
        <v>2072</v>
      </c>
      <c r="H438" s="1"/>
    </row>
    <row r="439" spans="1:8" ht="19.5" thickBot="1" x14ac:dyDescent="0.3">
      <c r="A439" s="214" t="str">
        <f>'02 LISTA CONTROLLO E RAPPORTO'!A439</f>
        <v/>
      </c>
      <c r="B439" s="638">
        <f>'02 LISTA CONTROLLO E RAPPORTO'!B439</f>
        <v>3000</v>
      </c>
      <c r="C439" s="613" t="str">
        <f>'02 LISTA CONTROLLO E RAPPORTO'!C439</f>
        <v>Ventilazione</v>
      </c>
      <c r="D439" s="602"/>
      <c r="E439" s="8" t="s">
        <v>2072</v>
      </c>
      <c r="F439" s="8" t="s">
        <v>2072</v>
      </c>
      <c r="G439" s="8" t="s">
        <v>2072</v>
      </c>
      <c r="H439" s="8" t="s">
        <v>2072</v>
      </c>
    </row>
    <row r="440" spans="1:8" ht="16.5" customHeight="1" thickBot="1" x14ac:dyDescent="0.3">
      <c r="A440" s="154" t="str">
        <f>'02 LISTA CONTROLLO E RAPPORTO'!A440</f>
        <v/>
      </c>
      <c r="B440" s="614">
        <f>'02 LISTA CONTROLLO E RAPPORTO'!B440</f>
        <v>3100</v>
      </c>
      <c r="C440" s="615" t="str">
        <f>'02 LISTA CONTROLLO E RAPPORTO'!C440</f>
        <v>Documenti d’esercizio</v>
      </c>
      <c r="D440" s="612"/>
      <c r="E440" s="8" t="s">
        <v>2072</v>
      </c>
      <c r="F440" s="8" t="s">
        <v>2072</v>
      </c>
      <c r="G440" s="8" t="s">
        <v>2072</v>
      </c>
      <c r="H440" s="8" t="s">
        <v>2072</v>
      </c>
    </row>
    <row r="441" spans="1:8" ht="15.75" thickBot="1" x14ac:dyDescent="0.3">
      <c r="A441" s="73" t="str">
        <f>'02 LISTA CONTROLLO E RAPPORTO'!A441</f>
        <v/>
      </c>
      <c r="B441" s="203">
        <f>'02 LISTA CONTROLLO E RAPPORTO'!B441</f>
        <v>3101</v>
      </c>
      <c r="C441" s="616" t="str">
        <f>'02 LISTA CONTROLLO E RAPPORTO'!C441</f>
        <v>Schema d’esercizio</v>
      </c>
      <c r="D441" s="603"/>
      <c r="E441" s="8" t="s">
        <v>2072</v>
      </c>
      <c r="F441" s="8" t="s">
        <v>2072</v>
      </c>
      <c r="G441" s="8" t="s">
        <v>2072</v>
      </c>
      <c r="H441" s="8" t="s">
        <v>2072</v>
      </c>
    </row>
    <row r="442" spans="1:8" ht="46.5" customHeight="1" x14ac:dyDescent="0.25">
      <c r="A442" s="65" t="str">
        <f>'02 LISTA CONTROLLO E RAPPORTO'!A442</f>
        <v/>
      </c>
      <c r="B442" s="186">
        <f>'02 LISTA CONTROLLO E RAPPORTO'!B442</f>
        <v>3101.01</v>
      </c>
      <c r="C442" s="66" t="str">
        <f>'02 LISTA CONTROLLO E RAPPORTO'!C442</f>
        <v xml:space="preserve">Descrizione del difetto: lo schema d’esercizio «Ventilazione» (schema di principio con istruzioni per l’uso) non è affisso in modo permanente in un punto idoneo. </v>
      </c>
      <c r="D442" s="71"/>
      <c r="E442" s="8" t="s">
        <v>2072</v>
      </c>
      <c r="F442" s="8" t="s">
        <v>2072</v>
      </c>
      <c r="G442" s="8" t="s">
        <v>2072</v>
      </c>
      <c r="H442" s="8" t="s">
        <v>2072</v>
      </c>
    </row>
    <row r="443" spans="1:8" ht="45.75" thickBot="1" x14ac:dyDescent="0.3">
      <c r="A443" s="233" t="str">
        <f>'02 LISTA CONTROLLO E RAPPORTO'!A443</f>
        <v/>
      </c>
      <c r="B443" s="219"/>
      <c r="C443" s="234" t="str">
        <f>'02 LISTA CONTROLLO E RAPPORTO'!C443</f>
        <v>Lo schema d’esercizio deve essere realizzato e affisso in modo permanente presso l’impianto di ventilazione (VA)</v>
      </c>
      <c r="D443" s="236"/>
      <c r="E443" s="8" t="s">
        <v>2072</v>
      </c>
      <c r="F443" s="8" t="s">
        <v>2072</v>
      </c>
      <c r="G443" s="8" t="s">
        <v>2072</v>
      </c>
      <c r="H443" s="8" t="s">
        <v>2072</v>
      </c>
    </row>
    <row r="444" spans="1:8" ht="46.5" hidden="1" customHeight="1" x14ac:dyDescent="0.25">
      <c r="A444" s="65" t="str">
        <f>'02 LISTA CONTROLLO E RAPPORTO'!A444</f>
        <v/>
      </c>
      <c r="B444" s="187">
        <f>'02 LISTA CONTROLLO E RAPPORTO'!B444</f>
        <v>3101.02</v>
      </c>
      <c r="C444" s="58" t="str">
        <f>'02 LISTA CONTROLLO E RAPPORTO'!C444</f>
        <v>Descrizione del difetto: in rifugi dove è installato o prescritto un impianto di ventilazione centrale o negli impianti di protezione, lo schema d’esercizio «Ventilazione» non corrisponde all’impianto presente nella costruzione.</v>
      </c>
      <c r="D444" s="71"/>
      <c r="E444" s="8" t="s">
        <v>2072</v>
      </c>
      <c r="F444" s="8" t="s">
        <v>2072</v>
      </c>
      <c r="G444" s="8" t="s">
        <v>2072</v>
      </c>
      <c r="H444" s="1"/>
    </row>
    <row r="445" spans="1:8" ht="15" hidden="1" customHeight="1" x14ac:dyDescent="0.25">
      <c r="A445" s="233" t="str">
        <f>'02 LISTA CONTROLLO E RAPPORTO'!A445</f>
        <v/>
      </c>
      <c r="B445" s="219"/>
      <c r="C445" s="234" t="str">
        <f>'02 LISTA CONTROLLO E RAPPORTO'!C445</f>
        <v>Lo schema d’esercizio deve essere completato, corretto o ridisegnato.</v>
      </c>
      <c r="D445" s="236"/>
      <c r="E445" s="8" t="s">
        <v>2072</v>
      </c>
      <c r="F445" s="8" t="s">
        <v>2072</v>
      </c>
      <c r="G445" s="8" t="s">
        <v>2072</v>
      </c>
      <c r="H445" s="1"/>
    </row>
    <row r="446" spans="1:8" ht="46.5" hidden="1" customHeight="1" x14ac:dyDescent="0.25">
      <c r="A446" s="65" t="str">
        <f>'02 LISTA CONTROLLO E RAPPORTO'!A446</f>
        <v/>
      </c>
      <c r="B446" s="187">
        <f>'02 LISTA CONTROLLO E RAPPORTO'!B446</f>
        <v>3101.03</v>
      </c>
      <c r="C446" s="58" t="str">
        <f>'02 LISTA CONTROLLO E RAPPORTO'!C446</f>
        <v>Descrizione del difetto: in base allo schema/alle istruzioni non è possibile impostare i seguenti modi d’esercizio:</v>
      </c>
      <c r="D446" s="71"/>
      <c r="E446" s="8" t="s">
        <v>2072</v>
      </c>
      <c r="F446" s="8" t="s">
        <v>2072</v>
      </c>
      <c r="G446" s="8" t="s">
        <v>2072</v>
      </c>
      <c r="H446" s="1"/>
    </row>
    <row r="447" spans="1:8" ht="15" hidden="1" customHeight="1" x14ac:dyDescent="0.25">
      <c r="A447" s="233" t="str">
        <f>'02 LISTA CONTROLLO E RAPPORTO'!A447</f>
        <v/>
      </c>
      <c r="B447" s="219"/>
      <c r="C447" s="622" t="str">
        <f>'02 LISTA CONTROLLO E RAPPORTO'!C447</f>
        <v>-        funzionamento di manutenzione,</v>
      </c>
      <c r="D447" s="236"/>
      <c r="E447" s="8" t="s">
        <v>2072</v>
      </c>
      <c r="F447" s="8" t="s">
        <v>2072</v>
      </c>
      <c r="G447" s="8" t="s">
        <v>2072</v>
      </c>
      <c r="H447" s="1"/>
    </row>
    <row r="448" spans="1:8" ht="15" hidden="1" customHeight="1" x14ac:dyDescent="0.25">
      <c r="A448" s="233" t="str">
        <f>'02 LISTA CONTROLLO E RAPPORTO'!A448</f>
        <v/>
      </c>
      <c r="B448" s="219"/>
      <c r="C448" s="622" t="str">
        <f>'02 LISTA CONTROLLO E RAPPORTO'!C448</f>
        <v>-        funzionamento con aria di ricircolo,</v>
      </c>
      <c r="D448" s="236"/>
      <c r="E448" s="8" t="s">
        <v>2072</v>
      </c>
      <c r="F448" s="8" t="s">
        <v>2072</v>
      </c>
      <c r="G448" s="8" t="s">
        <v>2072</v>
      </c>
      <c r="H448" s="1"/>
    </row>
    <row r="449" spans="1:8" ht="15" hidden="1" customHeight="1" x14ac:dyDescent="0.25">
      <c r="A449" s="233" t="str">
        <f>'02 LISTA CONTROLLO E RAPPORTO'!A449</f>
        <v/>
      </c>
      <c r="B449" s="219"/>
      <c r="C449" s="622" t="str">
        <f>'02 LISTA CONTROLLO E RAPPORTO'!C449</f>
        <v>-        funzionamento senza filtri antigas,</v>
      </c>
      <c r="D449" s="236"/>
      <c r="E449" s="8" t="s">
        <v>2072</v>
      </c>
      <c r="F449" s="8" t="s">
        <v>2072</v>
      </c>
      <c r="G449" s="8" t="s">
        <v>2072</v>
      </c>
      <c r="H449" s="1"/>
    </row>
    <row r="450" spans="1:8" ht="15" hidden="1" customHeight="1" x14ac:dyDescent="0.25">
      <c r="A450" s="233" t="str">
        <f>'02 LISTA CONTROLLO E RAPPORTO'!A450</f>
        <v/>
      </c>
      <c r="B450" s="219"/>
      <c r="C450" s="622" t="str">
        <f>'02 LISTA CONTROLLO E RAPPORTO'!C450</f>
        <v>-        funzionamento con filtri antigas e</v>
      </c>
      <c r="D450" s="236"/>
      <c r="E450" s="8" t="s">
        <v>2072</v>
      </c>
      <c r="F450" s="8" t="s">
        <v>2072</v>
      </c>
      <c r="G450" s="8" t="s">
        <v>2072</v>
      </c>
      <c r="H450" s="1"/>
    </row>
    <row r="451" spans="1:8" ht="15" hidden="1" customHeight="1" x14ac:dyDescent="0.25">
      <c r="A451" s="233" t="str">
        <f>'02 LISTA CONTROLLO E RAPPORTO'!A451</f>
        <v/>
      </c>
      <c r="B451" s="219"/>
      <c r="C451" s="622" t="str">
        <f>'02 LISTA CONTROLLO E RAPPORTO'!C451</f>
        <v>-        funzionamento d’emergenza.</v>
      </c>
      <c r="D451" s="236"/>
      <c r="E451" s="8" t="s">
        <v>2072</v>
      </c>
      <c r="F451" s="8" t="s">
        <v>2072</v>
      </c>
      <c r="G451" s="8" t="s">
        <v>2072</v>
      </c>
      <c r="H451" s="1"/>
    </row>
    <row r="452" spans="1:8" ht="29.45" hidden="1" customHeight="1" x14ac:dyDescent="0.25">
      <c r="A452" s="233" t="str">
        <f>'02 LISTA CONTROLLO E RAPPORTO'!A452</f>
        <v/>
      </c>
      <c r="B452" s="219"/>
      <c r="C452" s="621" t="str">
        <f>'02 LISTA CONTROLLO E RAPPORTO'!C452</f>
        <v>Da controllare nei rifugi dove è prescritto o montato un impianto di ventilazione (VA) centrale (rifugi a partire da 800 posti protetti).</v>
      </c>
      <c r="D452" s="236"/>
      <c r="E452" s="8" t="s">
        <v>2072</v>
      </c>
      <c r="F452" s="8" t="s">
        <v>2072</v>
      </c>
      <c r="G452" s="8" t="s">
        <v>2072</v>
      </c>
      <c r="H452" s="1"/>
    </row>
    <row r="453" spans="1:8" ht="44.1" hidden="1" customHeight="1" thickBot="1" x14ac:dyDescent="0.3">
      <c r="A453" s="233" t="str">
        <f>'02 LISTA CONTROLLO E RAPPORTO'!A453</f>
        <v/>
      </c>
      <c r="B453" s="222"/>
      <c r="C453" s="624" t="str">
        <f>'02 LISTA CONTROLLO E RAPPORTO'!C453</f>
        <v>Lo schema d’esercizio «Ventilazione» deve mostrare come impostare i vari tipi di funzionamento. La procedura da seguire deve essere concordata con l’ente cantonale responsabile delle costruzioni di protezione.</v>
      </c>
      <c r="D453" s="236"/>
      <c r="E453" s="8" t="s">
        <v>2072</v>
      </c>
      <c r="F453" s="8" t="s">
        <v>2072</v>
      </c>
      <c r="G453" s="8" t="s">
        <v>2072</v>
      </c>
      <c r="H453" s="1"/>
    </row>
    <row r="454" spans="1:8" ht="30.75" hidden="1" thickBot="1" x14ac:dyDescent="0.3">
      <c r="A454" s="73" t="str">
        <f>'02 LISTA CONTROLLO E RAPPORTO'!A454</f>
        <v/>
      </c>
      <c r="B454" s="203">
        <f>'02 LISTA CONTROLLO E RAPPORTO'!B454</f>
        <v>3102</v>
      </c>
      <c r="C454" s="616" t="str">
        <f>'02 LISTA CONTROLLO E RAPPORTO'!C454</f>
        <v>Marcatura dei componenti in caso di VA centrali</v>
      </c>
      <c r="D454" s="603"/>
      <c r="E454" s="8" t="s">
        <v>2072</v>
      </c>
      <c r="F454" s="8" t="s">
        <v>2072</v>
      </c>
      <c r="G454" s="8" t="s">
        <v>2072</v>
      </c>
      <c r="H454" s="1"/>
    </row>
    <row r="455" spans="1:8" ht="46.5" hidden="1" customHeight="1" x14ac:dyDescent="0.25">
      <c r="A455" s="65" t="str">
        <f>'02 LISTA CONTROLLO E RAPPORTO'!A455</f>
        <v/>
      </c>
      <c r="B455" s="186">
        <f>'02 LISTA CONTROLLO E RAPPORTO'!B455</f>
        <v>3102.01</v>
      </c>
      <c r="C455" s="66" t="str">
        <f>'02 LISTA CONTROLLO E RAPPORTO'!C455</f>
        <v>Descrizione del difetto: la numerazione e le posizioni delle ITM e dello schema d’esercizio non corrispondono alle marcature sui componenti.</v>
      </c>
      <c r="D455" s="71"/>
      <c r="E455" s="8" t="s">
        <v>2072</v>
      </c>
      <c r="F455" s="8" t="s">
        <v>2072</v>
      </c>
      <c r="G455" s="8" t="s">
        <v>2072</v>
      </c>
      <c r="H455" s="1"/>
    </row>
    <row r="456" spans="1:8" ht="15" hidden="1" customHeight="1" x14ac:dyDescent="0.25">
      <c r="A456" s="233" t="str">
        <f>'02 LISTA CONTROLLO E RAPPORTO'!A456</f>
        <v/>
      </c>
      <c r="B456" s="219"/>
      <c r="C456" s="234" t="str">
        <f>'02 LISTA CONTROLLO E RAPPORTO'!C456</f>
        <v>Le marcature devono essere corrette o completate.</v>
      </c>
      <c r="D456" s="236"/>
      <c r="E456" s="8" t="s">
        <v>2072</v>
      </c>
      <c r="F456" s="8" t="s">
        <v>2072</v>
      </c>
      <c r="G456" s="8" t="s">
        <v>2072</v>
      </c>
      <c r="H456" s="1"/>
    </row>
    <row r="457" spans="1:8" ht="46.5" hidden="1" customHeight="1" x14ac:dyDescent="0.25">
      <c r="A457" s="627" t="str">
        <f>'02 LISTA CONTROLLO E RAPPORTO'!A457</f>
        <v/>
      </c>
      <c r="B457" s="187">
        <f>'02 LISTA CONTROLLO E RAPPORTO'!B457</f>
        <v>3102.02</v>
      </c>
      <c r="C457" s="58" t="str">
        <f>'02 LISTA CONTROLLO E RAPPORTO'!C457</f>
        <v>Descrizione del difetto: le marcature non sono applicate in modo permanente e da escludere qualsiasi possibilità di confusione.</v>
      </c>
      <c r="D457" s="71"/>
      <c r="E457" s="8" t="s">
        <v>2072</v>
      </c>
      <c r="F457" s="8" t="s">
        <v>2072</v>
      </c>
      <c r="G457" s="8" t="s">
        <v>2072</v>
      </c>
      <c r="H457" s="1"/>
    </row>
    <row r="458" spans="1:8" ht="58.5" hidden="1" customHeight="1" thickBot="1" x14ac:dyDescent="0.3">
      <c r="A458" s="233" t="str">
        <f>'02 LISTA CONTROLLO E RAPPORTO'!A458</f>
        <v/>
      </c>
      <c r="B458" s="222"/>
      <c r="C458" s="617"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58" s="237"/>
      <c r="E458" s="8" t="s">
        <v>2072</v>
      </c>
      <c r="F458" s="8" t="s">
        <v>2072</v>
      </c>
      <c r="G458" s="8" t="s">
        <v>2072</v>
      </c>
      <c r="H458" s="1"/>
    </row>
    <row r="459" spans="1:8" ht="16.5" customHeight="1" thickBot="1" x14ac:dyDescent="0.3">
      <c r="A459" s="154" t="str">
        <f>'02 LISTA CONTROLLO E RAPPORTO'!A459</f>
        <v/>
      </c>
      <c r="B459" s="614">
        <f>'02 LISTA CONTROLLO E RAPPORTO'!B459</f>
        <v>3200</v>
      </c>
      <c r="C459" s="615" t="str">
        <f>'02 LISTA CONTROLLO E RAPPORTO'!C459</f>
        <v>Chiuse</v>
      </c>
      <c r="D459" s="612"/>
      <c r="E459" s="8" t="s">
        <v>2072</v>
      </c>
      <c r="F459" s="8" t="s">
        <v>2072</v>
      </c>
      <c r="G459" s="8" t="s">
        <v>2072</v>
      </c>
      <c r="H459" s="8" t="s">
        <v>2072</v>
      </c>
    </row>
    <row r="460" spans="1:8" ht="30.75" thickBot="1" x14ac:dyDescent="0.3">
      <c r="A460" s="73" t="str">
        <f>'02 LISTA CONTROLLO E RAPPORTO'!A460</f>
        <v/>
      </c>
      <c r="B460" s="203">
        <f>'02 LISTA CONTROLLO E RAPPORTO'!B460</f>
        <v>3201</v>
      </c>
      <c r="C460" s="616" t="str">
        <f>'02 LISTA CONTROLLO E RAPPORTO'!C460</f>
        <v>Cartelli indicatori e tempi di ricambio dell’aria</v>
      </c>
      <c r="D460" s="603"/>
      <c r="E460" s="8" t="s">
        <v>2072</v>
      </c>
      <c r="F460" s="8" t="s">
        <v>2072</v>
      </c>
      <c r="G460" s="8" t="s">
        <v>2072</v>
      </c>
      <c r="H460" s="8" t="s">
        <v>2072</v>
      </c>
    </row>
    <row r="461" spans="1:8" ht="45" customHeight="1" x14ac:dyDescent="0.25">
      <c r="A461" s="67" t="str">
        <f>'02 LISTA CONTROLLO E RAPPORTO'!A461</f>
        <v/>
      </c>
      <c r="B461" s="189">
        <f>'02 LISTA CONTROLLO E RAPPORTO'!B461</f>
        <v>3201.01</v>
      </c>
      <c r="C461" s="68" t="str">
        <f>'02 LISTA CONTROLLO E RAPPORTO'!C461</f>
        <v>Descrizione del difetto: nelle chiuse non è affisso in modo permanente un cartello con il tempo di spurgo della chiusa.</v>
      </c>
      <c r="D461" s="72"/>
      <c r="E461" s="8" t="s">
        <v>2072</v>
      </c>
      <c r="F461" s="8" t="s">
        <v>2072</v>
      </c>
      <c r="G461" s="8" t="s">
        <v>2072</v>
      </c>
      <c r="H461" s="8" t="s">
        <v>2072</v>
      </c>
    </row>
    <row r="462" spans="1:8" ht="87.6" customHeight="1" x14ac:dyDescent="0.25">
      <c r="A462" s="233" t="str">
        <f>'02 LISTA CONTROLLO E RAPPORTO'!A462</f>
        <v/>
      </c>
      <c r="B462" s="219"/>
      <c r="C462" s="234"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2" s="236"/>
      <c r="E462" s="8" t="s">
        <v>2072</v>
      </c>
      <c r="F462" s="8" t="s">
        <v>2072</v>
      </c>
      <c r="G462" s="8" t="s">
        <v>2072</v>
      </c>
      <c r="H462" s="8" t="s">
        <v>2072</v>
      </c>
    </row>
    <row r="463" spans="1:8" ht="46.5" customHeight="1" x14ac:dyDescent="0.25">
      <c r="A463" s="65" t="str">
        <f>'02 LISTA CONTROLLO E RAPPORTO'!A463</f>
        <v/>
      </c>
      <c r="B463" s="187">
        <f>'02 LISTA CONTROLLO E RAPPORTO'!B463</f>
        <v>3201.02</v>
      </c>
      <c r="C463" s="58" t="str">
        <f>'02 LISTA CONTROLLO E RAPPORTO'!C463</f>
        <v>Descrizione del difetto: per lo spurgo della chiusa occorrono più di 15 minuti.</v>
      </c>
      <c r="D463" s="71"/>
      <c r="E463" s="8" t="s">
        <v>2072</v>
      </c>
      <c r="F463" s="8" t="s">
        <v>2072</v>
      </c>
      <c r="G463" s="8" t="s">
        <v>2072</v>
      </c>
      <c r="H463" s="8" t="s">
        <v>2072</v>
      </c>
    </row>
    <row r="464" spans="1:8" ht="58.5" customHeight="1" thickBot="1" x14ac:dyDescent="0.3">
      <c r="A464" s="233" t="str">
        <f>'02 LISTA CONTROLLO E RAPPORTO'!A464</f>
        <v/>
      </c>
      <c r="B464" s="222"/>
      <c r="C464" s="617"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4" s="236"/>
      <c r="E464" s="8" t="s">
        <v>2072</v>
      </c>
      <c r="F464" s="8" t="s">
        <v>2072</v>
      </c>
      <c r="G464" s="8" t="s">
        <v>2072</v>
      </c>
      <c r="H464" s="8" t="s">
        <v>2072</v>
      </c>
    </row>
    <row r="465" spans="1:8" ht="15.75" hidden="1" thickBot="1" x14ac:dyDescent="0.3">
      <c r="A465" s="73" t="str">
        <f>'02 LISTA CONTROLLO E RAPPORTO'!A465</f>
        <v/>
      </c>
      <c r="B465" s="203">
        <f>'02 LISTA CONTROLLO E RAPPORTO'!B465</f>
        <v>3202</v>
      </c>
      <c r="C465" s="616" t="str">
        <f>'02 LISTA CONTROLLO E RAPPORTO'!C465</f>
        <v>Chiusa separata verso la sala macchine</v>
      </c>
      <c r="D465" s="603"/>
      <c r="E465" s="8" t="s">
        <v>2072</v>
      </c>
      <c r="F465" s="8" t="s">
        <v>2072</v>
      </c>
      <c r="G465" s="8" t="s">
        <v>2072</v>
      </c>
      <c r="H465" s="1"/>
    </row>
    <row r="466" spans="1:8" ht="45" hidden="1" customHeight="1" x14ac:dyDescent="0.25">
      <c r="A466" s="67" t="str">
        <f>'02 LISTA CONTROLLO E RAPPORTO'!A466</f>
        <v/>
      </c>
      <c r="B466" s="189">
        <f>'02 LISTA CONTROLLO E RAPPORTO'!B466</f>
        <v>3202.01</v>
      </c>
      <c r="C466" s="68" t="str">
        <f>'02 LISTA CONTROLLO E RAPPORTO'!C466</f>
        <v>Descrizione del difetto: nella chiusa della sala macchine non è affisso in modo permanente un cartello con il tempo di spurgo della chiusa.</v>
      </c>
      <c r="D466" s="72"/>
      <c r="E466" s="8" t="s">
        <v>2072</v>
      </c>
      <c r="F466" s="8" t="s">
        <v>2072</v>
      </c>
      <c r="G466" s="8" t="s">
        <v>2072</v>
      </c>
      <c r="H466" s="1"/>
    </row>
    <row r="467" spans="1:8" ht="87.6" hidden="1" customHeight="1" x14ac:dyDescent="0.25">
      <c r="A467" s="233" t="str">
        <f>'02 LISTA CONTROLLO E RAPPORTO'!A467</f>
        <v/>
      </c>
      <c r="B467" s="219"/>
      <c r="C467" s="234"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67" s="236"/>
      <c r="E467" s="8" t="s">
        <v>2072</v>
      </c>
      <c r="F467" s="8" t="s">
        <v>2072</v>
      </c>
      <c r="G467" s="8" t="s">
        <v>2072</v>
      </c>
      <c r="H467" s="1"/>
    </row>
    <row r="468" spans="1:8" ht="46.5" hidden="1" customHeight="1" x14ac:dyDescent="0.25">
      <c r="A468" s="627" t="str">
        <f>'02 LISTA CONTROLLO E RAPPORTO'!A468</f>
        <v/>
      </c>
      <c r="B468" s="187">
        <f>'02 LISTA CONTROLLO E RAPPORTO'!B468</f>
        <v>3202.02</v>
      </c>
      <c r="C468" s="58" t="str">
        <f>'02 LISTA CONTROLLO E RAPPORTO'!C468</f>
        <v>Descrizione del difetto: per lo spurgo della chiusa occorrono più di 15 minuti.</v>
      </c>
      <c r="D468" s="71"/>
      <c r="E468" s="8" t="s">
        <v>2072</v>
      </c>
      <c r="F468" s="8" t="s">
        <v>2072</v>
      </c>
      <c r="G468" s="8" t="s">
        <v>2072</v>
      </c>
      <c r="H468" s="1"/>
    </row>
    <row r="469" spans="1:8" ht="58.5" hidden="1" customHeight="1" x14ac:dyDescent="0.25">
      <c r="A469" s="233" t="str">
        <f>'02 LISTA CONTROLLO E RAPPORTO'!A469</f>
        <v/>
      </c>
      <c r="B469" s="219"/>
      <c r="C469" s="234"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69" s="236"/>
      <c r="E469" s="8" t="s">
        <v>2072</v>
      </c>
      <c r="F469" s="8" t="s">
        <v>2072</v>
      </c>
      <c r="G469" s="8" t="s">
        <v>2072</v>
      </c>
      <c r="H469" s="1"/>
    </row>
    <row r="470" spans="1:8" ht="45" hidden="1" customHeight="1" x14ac:dyDescent="0.25">
      <c r="A470" s="628" t="str">
        <f>'02 LISTA CONTROLLO E RAPPORTO'!A470</f>
        <v/>
      </c>
      <c r="B470" s="61">
        <f>'02 LISTA CONTROLLO E RAPPORTO'!B470</f>
        <v>3202.03</v>
      </c>
      <c r="C470" s="12" t="str">
        <f>'02 LISTA CONTROLLO E RAPPORTO'!C470</f>
        <v>Descrizione del difetto: manca un pezzo di tubo amovibile nel canale di scarico dell’aria.</v>
      </c>
      <c r="D470" s="72"/>
      <c r="E470" s="8" t="s">
        <v>2072</v>
      </c>
      <c r="F470" s="8" t="s">
        <v>2072</v>
      </c>
      <c r="G470" s="8" t="s">
        <v>2072</v>
      </c>
      <c r="H470" s="1"/>
    </row>
    <row r="471" spans="1:8" ht="29.45" hidden="1" customHeight="1" x14ac:dyDescent="0.25">
      <c r="A471" s="233" t="str">
        <f>'02 LISTA CONTROLLO E RAPPORTO'!A471</f>
        <v/>
      </c>
      <c r="B471" s="219"/>
      <c r="C471" s="234" t="str">
        <f>'02 LISTA CONTROLLO E RAPPORTO'!C471</f>
        <v>Si deve disporre il montaggio di questo tubo. La procedura da seguire deve essere concordata con l’ente cantonale responsabile delle costruzioni di protezione.</v>
      </c>
      <c r="D471" s="236"/>
      <c r="E471" s="8" t="s">
        <v>2072</v>
      </c>
      <c r="F471" s="8" t="s">
        <v>2072</v>
      </c>
      <c r="G471" s="8" t="s">
        <v>2072</v>
      </c>
      <c r="H471" s="1"/>
    </row>
    <row r="472" spans="1:8" ht="46.5" hidden="1" customHeight="1" x14ac:dyDescent="0.25">
      <c r="A472" s="627" t="str">
        <f>'02 LISTA CONTROLLO E RAPPORTO'!A472</f>
        <v/>
      </c>
      <c r="B472" s="187">
        <f>'02 LISTA CONTROLLO E RAPPORTO'!B472</f>
        <v>3202.04</v>
      </c>
      <c r="C472" s="58" t="str">
        <f>'02 LISTA CONTROLLO E RAPPORTO'!C472</f>
        <v xml:space="preserve">Descrizione del difetto: mancano le istruzioni per l’uso e gli attrezzi necessari per il montaggio del pezzo di tubo amovibile del canale di scarico dell’aria. </v>
      </c>
      <c r="D472" s="71"/>
      <c r="E472" s="8" t="s">
        <v>2072</v>
      </c>
      <c r="F472" s="8" t="s">
        <v>2072</v>
      </c>
      <c r="G472" s="8" t="s">
        <v>2072</v>
      </c>
      <c r="H472" s="1"/>
    </row>
    <row r="473" spans="1:8" ht="75.75" hidden="1" thickBot="1" x14ac:dyDescent="0.3">
      <c r="A473" s="233" t="str">
        <f>'02 LISTA CONTROLLO E RAPPORTO'!A473</f>
        <v/>
      </c>
      <c r="B473" s="219"/>
      <c r="C473" s="617" t="str">
        <f>'02 LISTA CONTROLLO E RAPPORTO'!C473</f>
        <v>Le istruzioni per l’uso e gli attrezzi necessari per montare/smontare il pezzo di tubo amovibile del canale di scarico dell’aria devono essere depositati in modo permanente nella chiusa.</v>
      </c>
      <c r="D473" s="237"/>
      <c r="E473" s="8" t="s">
        <v>2072</v>
      </c>
      <c r="F473" s="8" t="s">
        <v>2072</v>
      </c>
      <c r="G473" s="8" t="s">
        <v>2072</v>
      </c>
      <c r="H473" s="1"/>
    </row>
    <row r="474" spans="1:8" ht="16.5" customHeight="1" thickBot="1" x14ac:dyDescent="0.3">
      <c r="A474" s="154" t="str">
        <f>'02 LISTA CONTROLLO E RAPPORTO'!A474</f>
        <v/>
      </c>
      <c r="B474" s="614">
        <f>'02 LISTA CONTROLLO E RAPPORTO'!B474</f>
        <v>3300</v>
      </c>
      <c r="C474" s="615" t="str">
        <f>'02 LISTA CONTROLLO E RAPPORTO'!C474</f>
        <v>Componenti dell’impianto di ventilazione</v>
      </c>
      <c r="D474" s="612"/>
      <c r="E474" s="8" t="s">
        <v>2072</v>
      </c>
      <c r="F474" s="8" t="s">
        <v>2072</v>
      </c>
      <c r="G474" s="8" t="s">
        <v>2072</v>
      </c>
      <c r="H474" s="8" t="s">
        <v>2072</v>
      </c>
    </row>
    <row r="475" spans="1:8" ht="15" customHeight="1" thickBot="1" x14ac:dyDescent="0.3">
      <c r="A475" s="73" t="str">
        <f>'02 LISTA CONTROLLO E RAPPORTO'!A475</f>
        <v/>
      </c>
      <c r="B475" s="203">
        <f>'02 LISTA CONTROLLO E RAPPORTO'!B475</f>
        <v>3301</v>
      </c>
      <c r="C475" s="616" t="str">
        <f>'02 LISTA CONTROLLO E RAPPORTO'!C475</f>
        <v>Valvole (valvole di sovrappressione VSP / valvole antiesplosione VAE / valvole combinate VSP/VAE)</v>
      </c>
      <c r="D475" s="603"/>
      <c r="E475" s="8" t="s">
        <v>2072</v>
      </c>
      <c r="F475" s="8" t="s">
        <v>2072</v>
      </c>
      <c r="G475" s="8" t="s">
        <v>2072</v>
      </c>
      <c r="H475" s="8" t="s">
        <v>2072</v>
      </c>
    </row>
    <row r="476" spans="1:8" ht="45" customHeight="1" x14ac:dyDescent="0.25">
      <c r="A476" s="67" t="str">
        <f>'02 LISTA CONTROLLO E RAPPORTO'!A476</f>
        <v/>
      </c>
      <c r="B476" s="189">
        <f>'02 LISTA CONTROLLO E RAPPORTO'!B476</f>
        <v>3301.01</v>
      </c>
      <c r="C476" s="68" t="str">
        <f>'02 LISTA CONTROLLO E RAPPORTO'!C476</f>
        <v>Descrizione del difetto: l’accesso alle valvole per l’esecuzione del controllo non è garantito.</v>
      </c>
      <c r="D476" s="72"/>
      <c r="E476" s="8" t="s">
        <v>2072</v>
      </c>
      <c r="F476" s="8" t="s">
        <v>2072</v>
      </c>
      <c r="G476" s="8" t="s">
        <v>2072</v>
      </c>
      <c r="H476" s="8" t="s">
        <v>2072</v>
      </c>
    </row>
    <row r="477" spans="1:8" ht="29.45" customHeight="1" x14ac:dyDescent="0.25">
      <c r="A477" s="233" t="str">
        <f>'02 LISTA CONTROLLO E RAPPORTO'!A477</f>
        <v/>
      </c>
      <c r="B477" s="219"/>
      <c r="C477" s="234" t="str">
        <f>'02 LISTA CONTROLLO E RAPPORTO'!C477</f>
        <v>Non è quindi stato possibile effettuare il controllo delle valvole. Il personale tecnico deve garantire l’accesso.</v>
      </c>
      <c r="D477" s="236"/>
      <c r="E477" s="8" t="s">
        <v>2072</v>
      </c>
      <c r="F477" s="8" t="s">
        <v>2072</v>
      </c>
      <c r="G477" s="8" t="s">
        <v>2072</v>
      </c>
      <c r="H477" s="8" t="s">
        <v>2072</v>
      </c>
    </row>
    <row r="478" spans="1:8" ht="48.75" customHeight="1" x14ac:dyDescent="0.25">
      <c r="A478" s="632" t="str">
        <f>'02 LISTA CONTROLLO E RAPPORTO'!A478</f>
        <v/>
      </c>
      <c r="B478" s="194">
        <f>'02 LISTA CONTROLLO E RAPPORTO'!B478</f>
        <v>3301.02</v>
      </c>
      <c r="C478" s="60" t="str">
        <f>'02 LISTA CONTROLLO E RAPPORTO'!C478</f>
        <v>Descrizione del difetto: non tutte le valvole sono disponibili e montate.</v>
      </c>
      <c r="D478" s="155"/>
      <c r="E478" s="8" t="s">
        <v>2072</v>
      </c>
      <c r="F478" s="8" t="s">
        <v>2072</v>
      </c>
      <c r="G478" s="8" t="s">
        <v>2072</v>
      </c>
      <c r="H478" s="8" t="s">
        <v>2072</v>
      </c>
    </row>
    <row r="479" spans="1:8" ht="15" customHeight="1" x14ac:dyDescent="0.25">
      <c r="A479" s="218" t="str">
        <f>'02 LISTA CONTROLLO E RAPPORTO'!A479</f>
        <v/>
      </c>
      <c r="B479" s="219"/>
      <c r="C479" s="234" t="str">
        <f>'02 LISTA CONTROLLO E RAPPORTO'!C479</f>
        <v>Le valvole mancanti devono essere montate da una ditta specializzata.</v>
      </c>
      <c r="D479" s="236"/>
      <c r="E479" s="8" t="s">
        <v>2072</v>
      </c>
      <c r="F479" s="8" t="s">
        <v>2072</v>
      </c>
      <c r="G479" s="8" t="s">
        <v>2072</v>
      </c>
      <c r="H479" s="8" t="s">
        <v>2072</v>
      </c>
    </row>
    <row r="480" spans="1:8" ht="75" x14ac:dyDescent="0.25">
      <c r="A480" s="218" t="str">
        <f>'02 LISTA CONTROLLO E RAPPORTO'!A480</f>
        <v/>
      </c>
      <c r="B480" s="219"/>
      <c r="C480" s="234" t="str">
        <f>'02 LISTA CONTROLLO E RAPPORTO'!C480</f>
        <v>Se non tutte le valvole sono disponibili e montate, la costruzione di protezione non è pronta all’esercizio. La procedura da seguire deve essere concordata con l’ente cantonale responsabile delle costruzioni di protezione.</v>
      </c>
      <c r="D480" s="236"/>
      <c r="E480" s="8" t="s">
        <v>2072</v>
      </c>
      <c r="F480" s="8" t="s">
        <v>2072</v>
      </c>
      <c r="G480" s="8" t="s">
        <v>2072</v>
      </c>
      <c r="H480" s="8" t="s">
        <v>2072</v>
      </c>
    </row>
    <row r="481" spans="1:8" ht="45" customHeight="1" x14ac:dyDescent="0.25">
      <c r="A481" s="628" t="str">
        <f>'02 LISTA CONTROLLO E RAPPORTO'!A481</f>
        <v/>
      </c>
      <c r="B481" s="61">
        <f>'02 LISTA CONTROLLO E RAPPORTO'!B481</f>
        <v>3301.03</v>
      </c>
      <c r="C481" s="12" t="str">
        <f>'02 LISTA CONTROLLO E RAPPORTO'!C481</f>
        <v>Descrizione del difetto: le valvole non dispongono del contrassegno UFPP (BZS) (etichetta adesiva / targhetta) o di un’omologazione UFPP (BZS) valida.</v>
      </c>
      <c r="D481" s="72"/>
      <c r="E481" s="8" t="s">
        <v>2072</v>
      </c>
      <c r="F481" s="8" t="s">
        <v>2072</v>
      </c>
      <c r="G481" s="8" t="s">
        <v>2072</v>
      </c>
      <c r="H481" s="8" t="s">
        <v>2072</v>
      </c>
    </row>
    <row r="482" spans="1:8" ht="29.45" customHeight="1" x14ac:dyDescent="0.25">
      <c r="A482" s="218" t="str">
        <f>'02 LISTA CONTROLLO E RAPPORTO'!A482</f>
        <v/>
      </c>
      <c r="B482" s="219"/>
      <c r="C482" s="234" t="str">
        <f>'02 LISTA CONTROLLO E RAPPORTO'!C482</f>
        <v>Le valvole non più ammesse sono elencate in una tabella nell’appendice 3 delle ITR 1997 Impianti.</v>
      </c>
      <c r="D482" s="236"/>
      <c r="E482" s="8" t="s">
        <v>2072</v>
      </c>
      <c r="F482" s="8" t="s">
        <v>2072</v>
      </c>
      <c r="G482" s="8" t="s">
        <v>2072</v>
      </c>
      <c r="H482" s="8" t="s">
        <v>2072</v>
      </c>
    </row>
    <row r="483" spans="1:8" ht="29.45" customHeight="1" x14ac:dyDescent="0.25">
      <c r="A483" s="218" t="str">
        <f>'02 LISTA CONTROLLO E RAPPORTO'!A483</f>
        <v/>
      </c>
      <c r="B483" s="219"/>
      <c r="C483" s="234" t="str">
        <f>'02 LISTA CONTROLLO E RAPPORTO'!C483</f>
        <v>Le valvole devono essere sostituite. La procedura da seguire deve essere concordata con l’ente cantonale responsabile delle costruzioni di protezione.</v>
      </c>
      <c r="D483" s="236"/>
      <c r="E483" s="8" t="s">
        <v>2072</v>
      </c>
      <c r="F483" s="8" t="s">
        <v>2072</v>
      </c>
      <c r="G483" s="8" t="s">
        <v>2072</v>
      </c>
      <c r="H483" s="8" t="s">
        <v>2072</v>
      </c>
    </row>
    <row r="484" spans="1:8" ht="46.5" customHeight="1" x14ac:dyDescent="0.25">
      <c r="A484" s="627" t="str">
        <f>'02 LISTA CONTROLLO E RAPPORTO'!A484</f>
        <v/>
      </c>
      <c r="B484" s="187">
        <f>'02 LISTA CONTROLLO E RAPPORTO'!B484</f>
        <v>3301.04</v>
      </c>
      <c r="C484" s="58" t="str">
        <f>'02 LISTA CONTROLLO E RAPPORTO'!C484</f>
        <v>Descrizione del difetto: non tutte le valvole sono pulite e sottoposte a regolare manutenzione.</v>
      </c>
      <c r="D484" s="71"/>
      <c r="E484" s="8" t="s">
        <v>2072</v>
      </c>
      <c r="F484" s="8" t="s">
        <v>2072</v>
      </c>
      <c r="G484" s="8" t="s">
        <v>2072</v>
      </c>
      <c r="H484" s="8" t="s">
        <v>2072</v>
      </c>
    </row>
    <row r="485" spans="1:8" ht="75" x14ac:dyDescent="0.25">
      <c r="A485" s="218" t="str">
        <f>'02 LISTA CONTROLLO E RAPPORTO'!A485</f>
        <v/>
      </c>
      <c r="B485" s="219"/>
      <c r="C485" s="234" t="str">
        <f>'02 LISTA CONTROLLO E RAPPORTO'!C485</f>
        <v>Le aperture delle valvole devono essere controllate e si deve eseguire la manutenzione (ITM: controllo del funzionamento, libertà di movimento, sporcizia, residui di vernice, ecc.).</v>
      </c>
      <c r="D485" s="236"/>
      <c r="E485" s="8" t="s">
        <v>2072</v>
      </c>
      <c r="F485" s="8" t="s">
        <v>2072</v>
      </c>
      <c r="G485" s="8" t="s">
        <v>2072</v>
      </c>
      <c r="H485" s="8" t="s">
        <v>2072</v>
      </c>
    </row>
    <row r="486" spans="1:8" ht="46.5" customHeight="1" x14ac:dyDescent="0.25">
      <c r="A486" s="627" t="str">
        <f>'02 LISTA CONTROLLO E RAPPORTO'!A486</f>
        <v/>
      </c>
      <c r="B486" s="187">
        <f>'02 LISTA CONTROLLO E RAPPORTO'!B486</f>
        <v>3301.05</v>
      </c>
      <c r="C486" s="58" t="str">
        <f>'02 LISTA CONTROLLO E RAPPORTO'!C486</f>
        <v>Descrizione del difetto: le griglie di protezione delle valvole sono arrugginite o mancano.</v>
      </c>
      <c r="D486" s="71"/>
      <c r="E486" s="8" t="s">
        <v>2072</v>
      </c>
      <c r="F486" s="8" t="s">
        <v>2072</v>
      </c>
      <c r="G486" s="8" t="s">
        <v>2072</v>
      </c>
      <c r="H486" s="8" t="s">
        <v>2072</v>
      </c>
    </row>
    <row r="487" spans="1:8" ht="15" customHeight="1" x14ac:dyDescent="0.25">
      <c r="A487" s="218" t="str">
        <f>'02 LISTA CONTROLLO E RAPPORTO'!A487</f>
        <v/>
      </c>
      <c r="B487" s="219"/>
      <c r="C487" s="234" t="str">
        <f>'02 LISTA CONTROLLO E RAPPORTO'!C487</f>
        <v>Le griglie arrugginite o mancanti devono essere sostituite o procurate e montate.</v>
      </c>
      <c r="D487" s="236"/>
      <c r="E487" s="8" t="s">
        <v>2072</v>
      </c>
      <c r="F487" s="8" t="s">
        <v>2072</v>
      </c>
      <c r="G487" s="8" t="s">
        <v>2072</v>
      </c>
      <c r="H487" s="8" t="s">
        <v>2072</v>
      </c>
    </row>
    <row r="488" spans="1:8" ht="45" customHeight="1" x14ac:dyDescent="0.25">
      <c r="A488" s="628" t="str">
        <f>'02 LISTA CONTROLLO E RAPPORTO'!A488</f>
        <v/>
      </c>
      <c r="B488" s="61">
        <f>'02 LISTA CONTROLLO E RAPPORTO'!B488</f>
        <v>3301.06</v>
      </c>
      <c r="C488" s="12" t="str">
        <f>'02 LISTA CONTROLLO E RAPPORTO'!C488</f>
        <v>Descrizione del difetto: nelle valvole che danno direttamente all’esterno mancano le piastre paraschegge.</v>
      </c>
      <c r="D488" s="72"/>
      <c r="E488" s="8" t="s">
        <v>2072</v>
      </c>
      <c r="F488" s="8" t="s">
        <v>2072</v>
      </c>
      <c r="G488" s="8" t="s">
        <v>2072</v>
      </c>
      <c r="H488" s="8" t="s">
        <v>2072</v>
      </c>
    </row>
    <row r="489" spans="1:8" ht="29.45" customHeight="1" x14ac:dyDescent="0.25">
      <c r="A489" s="218" t="str">
        <f>'02 LISTA CONTROLLO E RAPPORTO'!A489</f>
        <v/>
      </c>
      <c r="B489" s="219"/>
      <c r="C489" s="234" t="str">
        <f>'02 LISTA CONTROLLO E RAPPORTO'!C489</f>
        <v>Le piastre paraschegge mancanti devono essere procurate e montate. Si devono utilizzare piastre paraschegge omologate UFPP (BZS).</v>
      </c>
      <c r="D489" s="236"/>
      <c r="E489" s="8" t="s">
        <v>2072</v>
      </c>
      <c r="F489" s="8" t="s">
        <v>2072</v>
      </c>
      <c r="G489" s="8" t="s">
        <v>2072</v>
      </c>
      <c r="H489" s="8" t="s">
        <v>2072</v>
      </c>
    </row>
    <row r="490" spans="1:8" ht="45" customHeight="1" x14ac:dyDescent="0.25">
      <c r="A490" s="628" t="str">
        <f>'02 LISTA CONTROLLO E RAPPORTO'!A490</f>
        <v/>
      </c>
      <c r="B490" s="61">
        <f>'02 LISTA CONTROLLO E RAPPORTO'!B490</f>
        <v>3301.07</v>
      </c>
      <c r="C490" s="12" t="str">
        <f>'02 LISTA CONTROLLO E RAPPORTO'!C490</f>
        <v>Descrizione del difetto: non tutte le valvole VAE, VAE/PF, VSP, VSP/VAE sono funzionanti (le VSP, VSP/VAE non si aprono in caso di sovrappressione).</v>
      </c>
      <c r="D490" s="72"/>
      <c r="E490" s="8" t="s">
        <v>2072</v>
      </c>
      <c r="F490" s="8" t="s">
        <v>2072</v>
      </c>
      <c r="G490" s="8" t="s">
        <v>2072</v>
      </c>
      <c r="H490" s="8" t="s">
        <v>2072</v>
      </c>
    </row>
    <row r="491" spans="1:8" ht="29.45" customHeight="1" thickBot="1" x14ac:dyDescent="0.3">
      <c r="A491" s="233" t="str">
        <f>'02 LISTA CONTROLLO E RAPPORTO'!A491</f>
        <v/>
      </c>
      <c r="B491" s="222"/>
      <c r="C491" s="617" t="str">
        <f>'02 LISTA CONTROLLO E RAPPORTO'!C491</f>
        <v>In presenza di un difetto ci si deve accordare con l’ente cantonale responsabile delle costruzioni di protezione su come procedere.</v>
      </c>
      <c r="D491" s="236"/>
      <c r="E491" s="8" t="s">
        <v>2072</v>
      </c>
      <c r="F491" s="8" t="s">
        <v>2072</v>
      </c>
      <c r="G491" s="8" t="s">
        <v>2072</v>
      </c>
      <c r="H491" s="8" t="s">
        <v>2072</v>
      </c>
    </row>
    <row r="492" spans="1:8" ht="15.75" thickBot="1" x14ac:dyDescent="0.3">
      <c r="A492" s="73" t="str">
        <f>'02 LISTA CONTROLLO E RAPPORTO'!A492</f>
        <v/>
      </c>
      <c r="B492" s="203">
        <f>'02 LISTA CONTROLLO E RAPPORTO'!B492</f>
        <v>3302</v>
      </c>
      <c r="C492" s="616" t="str">
        <f>'02 LISTA CONTROLLO E RAPPORTO'!C492</f>
        <v>Filtri antigas (GF)</v>
      </c>
      <c r="D492" s="603"/>
      <c r="E492" s="8" t="s">
        <v>2072</v>
      </c>
      <c r="F492" s="8" t="s">
        <v>2072</v>
      </c>
      <c r="G492" s="8" t="s">
        <v>2072</v>
      </c>
      <c r="H492" s="8" t="s">
        <v>2072</v>
      </c>
    </row>
    <row r="493" spans="1:8" ht="48.75" customHeight="1" x14ac:dyDescent="0.25">
      <c r="A493" s="69" t="str">
        <f>'02 LISTA CONTROLLO E RAPPORTO'!A493</f>
        <v/>
      </c>
      <c r="B493" s="197">
        <f>'02 LISTA CONTROLLO E RAPPORTO'!B493</f>
        <v>3302.01</v>
      </c>
      <c r="C493" s="70" t="str">
        <f>'02 LISTA CONTROLLO E RAPPORTO'!C493</f>
        <v>Descrizione del difetto: nella costruzione di protezione non sono presenti tutti i GF necessari.</v>
      </c>
      <c r="D493" s="155"/>
      <c r="E493" s="8" t="s">
        <v>2072</v>
      </c>
      <c r="F493" s="8" t="s">
        <v>2072</v>
      </c>
      <c r="G493" s="8" t="s">
        <v>2072</v>
      </c>
      <c r="H493" s="8" t="s">
        <v>2072</v>
      </c>
    </row>
    <row r="494" spans="1:8" ht="29.45" customHeight="1" x14ac:dyDescent="0.25">
      <c r="A494" s="233" t="str">
        <f>'02 LISTA CONTROLLO E RAPPORTO'!A494</f>
        <v/>
      </c>
      <c r="B494" s="219"/>
      <c r="C494" s="234" t="str">
        <f>'02 LISTA CONTROLLO E RAPPORTO'!C494</f>
        <v>I GF mancanti devono essere procurati (solo GF con omologazione UFPP) e installati. I GF (fino a GF300) devono essere coperti con una guaina protettiva.</v>
      </c>
      <c r="D494" s="236"/>
      <c r="E494" s="8" t="s">
        <v>2072</v>
      </c>
      <c r="F494" s="8" t="s">
        <v>2072</v>
      </c>
      <c r="G494" s="8" t="s">
        <v>2072</v>
      </c>
      <c r="H494" s="8" t="s">
        <v>2072</v>
      </c>
    </row>
    <row r="495" spans="1:8" ht="42" customHeight="1" x14ac:dyDescent="0.25">
      <c r="A495" s="233" t="str">
        <f>'02 LISTA CONTROLLO E RAPPORTO'!A495</f>
        <v/>
      </c>
      <c r="B495" s="219"/>
      <c r="C495" s="234" t="str">
        <f>'02 LISTA CONTROLLO E RAPPORTO'!C495</f>
        <v>Se mancano dei GF, la costruzione di protezione non è pronta all’esercizio. La procedura da seguire deve essere concordata con l’ente cantonale responsabile delle costruzioni di protezione.</v>
      </c>
      <c r="D495" s="236"/>
      <c r="E495" s="8" t="s">
        <v>2072</v>
      </c>
      <c r="F495" s="8" t="s">
        <v>2072</v>
      </c>
      <c r="G495" s="8" t="s">
        <v>2072</v>
      </c>
      <c r="H495" s="8" t="s">
        <v>2072</v>
      </c>
    </row>
    <row r="496" spans="1:8" ht="45" customHeight="1" x14ac:dyDescent="0.25">
      <c r="A496" s="628" t="str">
        <f>'02 LISTA CONTROLLO E RAPPORTO'!A496</f>
        <v/>
      </c>
      <c r="B496" s="61">
        <f>'02 LISTA CONTROLLO E RAPPORTO'!B496</f>
        <v>3302.02</v>
      </c>
      <c r="C496" s="12" t="str">
        <f>'02 LISTA CONTROLLO E RAPPORTO'!C496</f>
        <v>Descrizione del difetto: i GF non dispongono di un’omologazione UFPP (BZS) valida.</v>
      </c>
      <c r="D496" s="72"/>
      <c r="E496" s="8" t="s">
        <v>2072</v>
      </c>
      <c r="F496" s="8" t="s">
        <v>2072</v>
      </c>
      <c r="G496" s="8" t="s">
        <v>2072</v>
      </c>
      <c r="H496" s="8" t="s">
        <v>2072</v>
      </c>
    </row>
    <row r="497" spans="1:8" ht="29.45" customHeight="1" x14ac:dyDescent="0.25">
      <c r="A497" s="218" t="str">
        <f>'02 LISTA CONTROLLO E RAPPORTO'!A497</f>
        <v/>
      </c>
      <c r="B497" s="219"/>
      <c r="C497" s="234" t="str">
        <f>'02 LISTA CONTROLLO E RAPPORTO'!C497</f>
        <v>I GF devono essere sostituiti. I GF non più ammessi sono elencati in una tabella nell’appendice 3 delle ITR 1997 Impianti.</v>
      </c>
      <c r="D497" s="236"/>
      <c r="E497" s="8" t="s">
        <v>2072</v>
      </c>
      <c r="F497" s="8" t="s">
        <v>2072</v>
      </c>
      <c r="G497" s="8" t="s">
        <v>2072</v>
      </c>
      <c r="H497" s="8" t="s">
        <v>2072</v>
      </c>
    </row>
    <row r="498" spans="1:8" ht="29.45" customHeight="1" x14ac:dyDescent="0.25">
      <c r="A498" s="218" t="str">
        <f>'02 LISTA CONTROLLO E RAPPORTO'!A498</f>
        <v/>
      </c>
      <c r="B498" s="219"/>
      <c r="C498" s="234" t="str">
        <f>'02 LISTA CONTROLLO E RAPPORTO'!C498</f>
        <v>In presenza di un difetto ci si deve accordare con l’ente cantonale responsabile delle costruzioni di protezione su come procedere.</v>
      </c>
      <c r="D498" s="236"/>
      <c r="E498" s="8" t="s">
        <v>2072</v>
      </c>
      <c r="F498" s="8" t="s">
        <v>2072</v>
      </c>
      <c r="G498" s="8" t="s">
        <v>2072</v>
      </c>
      <c r="H498" s="8" t="s">
        <v>2072</v>
      </c>
    </row>
    <row r="499" spans="1:8" ht="48.75" customHeight="1" x14ac:dyDescent="0.25">
      <c r="A499" s="632" t="str">
        <f>'02 LISTA CONTROLLO E RAPPORTO'!A499</f>
        <v/>
      </c>
      <c r="B499" s="194">
        <f>'02 LISTA CONTROLLO E RAPPORTO'!B499</f>
        <v>3302.03</v>
      </c>
      <c r="C499" s="60" t="str">
        <f>'02 LISTA CONTROLLO E RAPPORTO'!C499</f>
        <v>Descrizione del difetto: i piombi dei GF sono danneggiati o mancano.</v>
      </c>
      <c r="D499" s="155"/>
      <c r="E499" s="8" t="s">
        <v>2072</v>
      </c>
      <c r="F499" s="8" t="s">
        <v>2072</v>
      </c>
      <c r="G499" s="8" t="s">
        <v>2072</v>
      </c>
      <c r="H499" s="8" t="s">
        <v>2072</v>
      </c>
    </row>
    <row r="500" spans="1:8" ht="72.95" customHeight="1" x14ac:dyDescent="0.25">
      <c r="A500" s="218" t="str">
        <f>'02 LISTA CONTROLLO E RAPPORTO'!A500</f>
        <v/>
      </c>
      <c r="B500" s="219"/>
      <c r="C500" s="234"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00" s="236"/>
      <c r="E500" s="8" t="s">
        <v>2072</v>
      </c>
      <c r="F500" s="8" t="s">
        <v>2072</v>
      </c>
      <c r="G500" s="8" t="s">
        <v>2072</v>
      </c>
      <c r="H500" s="8" t="s">
        <v>2072</v>
      </c>
    </row>
    <row r="501" spans="1:8" ht="45" x14ac:dyDescent="0.25">
      <c r="A501" s="218" t="str">
        <f>'02 LISTA CONTROLLO E RAPPORTO'!A501</f>
        <v/>
      </c>
      <c r="B501" s="219"/>
      <c r="C501" s="234" t="str">
        <f>'02 LISTA CONTROLLO E RAPPORTO'!C501</f>
        <v>Se i piombi dei GF sono danneggiati, la costruzione di protezione non è pronta all’esercizio.</v>
      </c>
      <c r="D501" s="236"/>
      <c r="E501" s="8" t="s">
        <v>2072</v>
      </c>
      <c r="F501" s="8" t="s">
        <v>2072</v>
      </c>
      <c r="G501" s="8" t="s">
        <v>2072</v>
      </c>
      <c r="H501" s="8" t="s">
        <v>2072</v>
      </c>
    </row>
    <row r="502" spans="1:8" ht="48.75" customHeight="1" x14ac:dyDescent="0.25">
      <c r="A502" s="632" t="str">
        <f>'02 LISTA CONTROLLO E RAPPORTO'!A502</f>
        <v/>
      </c>
      <c r="B502" s="194">
        <f>'02 LISTA CONTROLLO E RAPPORTO'!B502</f>
        <v>3302.04</v>
      </c>
      <c r="C502" s="60" t="str">
        <f>'02 LISTA CONTROLLO E RAPPORTO'!C502</f>
        <v>Descrizione del difetto: i GF sono molto arrugginiti o addirittura perforati dalla ruggine.</v>
      </c>
      <c r="D502" s="155"/>
      <c r="E502" s="8" t="s">
        <v>2072</v>
      </c>
      <c r="F502" s="8" t="s">
        <v>2072</v>
      </c>
      <c r="G502" s="8" t="s">
        <v>2072</v>
      </c>
      <c r="H502" s="8" t="s">
        <v>2072</v>
      </c>
    </row>
    <row r="503" spans="1:8" ht="43.35" customHeight="1" x14ac:dyDescent="0.25">
      <c r="A503" s="218" t="str">
        <f>'02 LISTA CONTROLLO E RAPPORTO'!A503</f>
        <v/>
      </c>
      <c r="B503" s="219"/>
      <c r="C503" s="234"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03" s="236"/>
      <c r="E503" s="8" t="s">
        <v>2072</v>
      </c>
      <c r="F503" s="8" t="s">
        <v>2072</v>
      </c>
      <c r="G503" s="8" t="s">
        <v>2072</v>
      </c>
      <c r="H503" s="8" t="s">
        <v>2072</v>
      </c>
    </row>
    <row r="504" spans="1:8" ht="60" x14ac:dyDescent="0.25">
      <c r="A504" s="218" t="str">
        <f>'02 LISTA CONTROLLO E RAPPORTO'!A504</f>
        <v/>
      </c>
      <c r="B504" s="219"/>
      <c r="C504" s="234" t="str">
        <f>'02 LISTA CONTROLLO E RAPPORTO'!C504</f>
        <v xml:space="preserve">Se i GF sono molto arrugginiti o presentano addirittura perforazioni da ruggine, la costruzione di protezione non è pronta all’esercizio. </v>
      </c>
      <c r="D504" s="236"/>
      <c r="E504" s="8" t="s">
        <v>2072</v>
      </c>
      <c r="F504" s="8" t="s">
        <v>2072</v>
      </c>
      <c r="G504" s="8" t="s">
        <v>2072</v>
      </c>
      <c r="H504" s="8" t="s">
        <v>2072</v>
      </c>
    </row>
    <row r="505" spans="1:8" ht="45" customHeight="1" x14ac:dyDescent="0.25">
      <c r="A505" s="628" t="str">
        <f>'02 LISTA CONTROLLO E RAPPORTO'!A505</f>
        <v/>
      </c>
      <c r="B505" s="61">
        <f>'02 LISTA CONTROLLO E RAPPORTO'!B505</f>
        <v>3302.05</v>
      </c>
      <c r="C505" s="12" t="str">
        <f>'02 LISTA CONTROLLO E RAPPORTO'!C505</f>
        <v>Descrizione del difetto: i GF non sono imbullonati al pavimento.</v>
      </c>
      <c r="D505" s="72"/>
      <c r="E505" s="8" t="s">
        <v>2072</v>
      </c>
      <c r="F505" s="8" t="s">
        <v>2072</v>
      </c>
      <c r="G505" s="8" t="s">
        <v>2072</v>
      </c>
      <c r="H505" s="8" t="s">
        <v>2072</v>
      </c>
    </row>
    <row r="506" spans="1:8" ht="15" customHeight="1" x14ac:dyDescent="0.25">
      <c r="A506" s="218" t="str">
        <f>'02 LISTA CONTROLLO E RAPPORTO'!A506</f>
        <v/>
      </c>
      <c r="B506" s="219"/>
      <c r="C506" s="234" t="str">
        <f>'02 LISTA CONTROLLO E RAPPORTO'!C506</f>
        <v>Si deve incaricare una ditta specializzata di eliminare il difetto.</v>
      </c>
      <c r="D506" s="236"/>
      <c r="E506" s="8" t="s">
        <v>2072</v>
      </c>
      <c r="F506" s="8" t="s">
        <v>2072</v>
      </c>
      <c r="G506" s="8" t="s">
        <v>2072</v>
      </c>
      <c r="H506" s="8" t="s">
        <v>2072</v>
      </c>
    </row>
    <row r="507" spans="1:8" ht="45" customHeight="1" x14ac:dyDescent="0.25">
      <c r="A507" s="628" t="str">
        <f>'02 LISTA CONTROLLO E RAPPORTO'!A507</f>
        <v/>
      </c>
      <c r="B507" s="61">
        <f>'02 LISTA CONTROLLO E RAPPORTO'!B507</f>
        <v>3302.06</v>
      </c>
      <c r="C507" s="12" t="str">
        <f>'02 LISTA CONTROLLO E RAPPORTO'!C507</f>
        <v>Descrizione del difetto: la direzione del flusso dell’aria del GF non corrisponde alla direzione del flusso dell’aria del sistema.</v>
      </c>
      <c r="D507" s="72"/>
      <c r="E507" s="8" t="s">
        <v>2072</v>
      </c>
      <c r="F507" s="8" t="s">
        <v>2072</v>
      </c>
      <c r="G507" s="8" t="s">
        <v>2072</v>
      </c>
      <c r="H507" s="8" t="s">
        <v>2072</v>
      </c>
    </row>
    <row r="508" spans="1:8" ht="45.75" thickBot="1" x14ac:dyDescent="0.3">
      <c r="A508" s="218" t="str">
        <f>'02 LISTA CONTROLLO E RAPPORTO'!A508</f>
        <v/>
      </c>
      <c r="B508" s="219"/>
      <c r="C508" s="234" t="str">
        <f>'02 LISTA CONTROLLO E RAPPORTO'!C508</f>
        <v>Si deve capovolgere il GF. Questo difetto deve essere eliminato da una ditta specializzata.</v>
      </c>
      <c r="D508" s="236"/>
      <c r="E508" s="8" t="s">
        <v>2072</v>
      </c>
      <c r="F508" s="8" t="s">
        <v>2072</v>
      </c>
      <c r="G508" s="8" t="s">
        <v>2072</v>
      </c>
      <c r="H508" s="8" t="s">
        <v>2072</v>
      </c>
    </row>
    <row r="509" spans="1:8" ht="45" hidden="1" customHeight="1" x14ac:dyDescent="0.25">
      <c r="A509" s="628" t="str">
        <f>'02 LISTA CONTROLLO E RAPPORTO'!A509</f>
        <v/>
      </c>
      <c r="B509" s="61">
        <f>'02 LISTA CONTROLLO E RAPPORTO'!B509</f>
        <v>3302.07</v>
      </c>
      <c r="C509" s="12" t="str">
        <f>'02 LISTA CONTROLLO E RAPPORTO'!C509</f>
        <v>Descrizione del difetto: i tubi flessibili che collegano i GF (solo i GF 600) al sistema di distribuzione sono in cattivo stato (screpolati o friabili).</v>
      </c>
      <c r="D509" s="72"/>
      <c r="E509" s="8" t="s">
        <v>2072</v>
      </c>
      <c r="F509" s="8" t="s">
        <v>2072</v>
      </c>
      <c r="G509" s="8" t="s">
        <v>2072</v>
      </c>
      <c r="H509" s="1"/>
    </row>
    <row r="510" spans="1:8" ht="15" hidden="1" customHeight="1" x14ac:dyDescent="0.25">
      <c r="A510" s="218" t="str">
        <f>'02 LISTA CONTROLLO E RAPPORTO'!A510</f>
        <v/>
      </c>
      <c r="B510" s="219"/>
      <c r="C510" s="234" t="str">
        <f>'02 LISTA CONTROLLO E RAPPORTO'!C510</f>
        <v>I tubi flessibili devono essere trattati (con silicone o sego) o sostituiti.</v>
      </c>
      <c r="D510" s="236"/>
      <c r="E510" s="8" t="s">
        <v>2072</v>
      </c>
      <c r="F510" s="8" t="s">
        <v>2072</v>
      </c>
      <c r="G510" s="8" t="s">
        <v>2072</v>
      </c>
      <c r="H510" s="1"/>
    </row>
    <row r="511" spans="1:8" ht="46.5" hidden="1" customHeight="1" x14ac:dyDescent="0.25">
      <c r="A511" s="627" t="str">
        <f>'02 LISTA CONTROLLO E RAPPORTO'!A511</f>
        <v/>
      </c>
      <c r="B511" s="187">
        <f>'02 LISTA CONTROLLO E RAPPORTO'!B511</f>
        <v>3302.08</v>
      </c>
      <c r="C511" s="58" t="str">
        <f>'02 LISTA CONTROLLO E RAPPORTO'!C511</f>
        <v>Descrizione del difetto: nella costruzione di protezione sono presenti GF di riserva.</v>
      </c>
      <c r="D511" s="71"/>
      <c r="F511" s="8" t="s">
        <v>2072</v>
      </c>
      <c r="G511" s="1"/>
      <c r="H511" s="1"/>
    </row>
    <row r="512" spans="1:8" ht="105.75" hidden="1" thickBot="1" x14ac:dyDescent="0.3">
      <c r="A512" s="233" t="str">
        <f>'02 LISTA CONTROLLO E RAPPORTO'!A512</f>
        <v/>
      </c>
      <c r="B512" s="222"/>
      <c r="C512" s="617"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12" s="236"/>
      <c r="F512" s="8" t="s">
        <v>2072</v>
      </c>
      <c r="G512" s="1"/>
      <c r="H512" s="1"/>
    </row>
    <row r="513" spans="1:8" ht="15" customHeight="1" thickBot="1" x14ac:dyDescent="0.3">
      <c r="A513" s="73" t="str">
        <f>'02 LISTA CONTROLLO E RAPPORTO'!A513</f>
        <v/>
      </c>
      <c r="B513" s="203">
        <f>'02 LISTA CONTROLLO E RAPPORTO'!B513</f>
        <v>3303</v>
      </c>
      <c r="C513" s="616" t="str">
        <f>'02 LISTA CONTROLLO E RAPPORTO'!C513</f>
        <v>Piccoli impianti di ventilazione (VA 40/75/150/300)</v>
      </c>
      <c r="D513" s="603"/>
      <c r="E513" s="8" t="s">
        <v>2072</v>
      </c>
      <c r="F513" s="8" t="s">
        <v>2072</v>
      </c>
      <c r="G513" s="8" t="s">
        <v>2072</v>
      </c>
      <c r="H513" s="8" t="s">
        <v>2072</v>
      </c>
    </row>
    <row r="514" spans="1:8" ht="45" customHeight="1" x14ac:dyDescent="0.25">
      <c r="A514" s="628" t="str">
        <f>'02 LISTA CONTROLLO E RAPPORTO'!A514</f>
        <v/>
      </c>
      <c r="B514" s="189">
        <f>'02 LISTA CONTROLLO E RAPPORTO'!B514</f>
        <v>3303.01</v>
      </c>
      <c r="C514" s="68" t="str">
        <f>'02 LISTA CONTROLLO E RAPPORTO'!C514</f>
        <v>Descrizione del difetto: l’accesso al VA non è garantito, non è pertanto possibile eseguire il controllo.</v>
      </c>
      <c r="D514" s="72"/>
      <c r="E514" s="8" t="s">
        <v>2072</v>
      </c>
      <c r="F514" s="8" t="s">
        <v>2072</v>
      </c>
      <c r="G514" s="8" t="s">
        <v>2072</v>
      </c>
      <c r="H514" s="8" t="s">
        <v>2072</v>
      </c>
    </row>
    <row r="515" spans="1:8" ht="29.45" customHeight="1" x14ac:dyDescent="0.25">
      <c r="A515" s="233" t="str">
        <f>'02 LISTA CONTROLLO E RAPPORTO'!A515</f>
        <v/>
      </c>
      <c r="B515" s="219"/>
      <c r="C515" s="234" t="str">
        <f>'02 LISTA CONTROLLO E RAPPORTO'!C515</f>
        <v>L’accesso al VA deve sempre essere garantito affinché si possa eseguire il controllo. Si deve inoltre garantire l’azionamento tramite manovella.</v>
      </c>
      <c r="D515" s="236"/>
      <c r="E515" s="8" t="s">
        <v>2072</v>
      </c>
      <c r="F515" s="8" t="s">
        <v>2072</v>
      </c>
      <c r="G515" s="8" t="s">
        <v>2072</v>
      </c>
      <c r="H515" s="8" t="s">
        <v>2072</v>
      </c>
    </row>
    <row r="516" spans="1:8" ht="48.75" customHeight="1" x14ac:dyDescent="0.25">
      <c r="A516" s="632" t="str">
        <f>'02 LISTA CONTROLLO E RAPPORTO'!A516</f>
        <v/>
      </c>
      <c r="B516" s="194">
        <f>'02 LISTA CONTROLLO E RAPPORTO'!B516</f>
        <v>3303.02</v>
      </c>
      <c r="C516" s="60" t="str">
        <f>'02 LISTA CONTROLLO E RAPPORTO'!C516</f>
        <v>Descrizione del difetto: non tutti i VA sono presenti nella costruzione di protezione.</v>
      </c>
      <c r="D516" s="155"/>
      <c r="E516" s="8" t="s">
        <v>2072</v>
      </c>
      <c r="F516" s="8" t="s">
        <v>2072</v>
      </c>
      <c r="G516" s="8" t="s">
        <v>2072</v>
      </c>
      <c r="H516" s="8" t="s">
        <v>2072</v>
      </c>
    </row>
    <row r="517" spans="1:8" ht="44.1" customHeight="1" x14ac:dyDescent="0.25">
      <c r="A517" s="218" t="str">
        <f>'02 LISTA CONTROLLO E RAPPORTO'!A517</f>
        <v/>
      </c>
      <c r="B517" s="219"/>
      <c r="C517" s="234"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17" s="236"/>
      <c r="E517" s="8" t="s">
        <v>2072</v>
      </c>
      <c r="F517" s="8" t="s">
        <v>2072</v>
      </c>
      <c r="G517" s="8" t="s">
        <v>2072</v>
      </c>
      <c r="H517" s="8" t="s">
        <v>2072</v>
      </c>
    </row>
    <row r="518" spans="1:8" ht="45" customHeight="1" x14ac:dyDescent="0.25">
      <c r="A518" s="628" t="str">
        <f>'02 LISTA CONTROLLO E RAPPORTO'!A518</f>
        <v/>
      </c>
      <c r="B518" s="61">
        <f>'02 LISTA CONTROLLO E RAPPORTO'!B518</f>
        <v>3303.03</v>
      </c>
      <c r="C518" s="12" t="str">
        <f>'02 LISTA CONTROLLO E RAPPORTO'!C518</f>
        <v>Descrizione del difetto: il VA non dispone di un’omologazione UFPP (BZS) valida.</v>
      </c>
      <c r="D518" s="72"/>
      <c r="E518" s="8" t="s">
        <v>2072</v>
      </c>
      <c r="F518" s="8" t="s">
        <v>2072</v>
      </c>
      <c r="G518" s="8" t="s">
        <v>2072</v>
      </c>
      <c r="H518" s="8" t="s">
        <v>2072</v>
      </c>
    </row>
    <row r="519" spans="1:8" ht="29.45" customHeight="1" x14ac:dyDescent="0.25">
      <c r="A519" s="218" t="str">
        <f>'02 LISTA CONTROLLO E RAPPORTO'!A519</f>
        <v/>
      </c>
      <c r="B519" s="219"/>
      <c r="C519" s="234" t="str">
        <f>'02 LISTA CONTROLLO E RAPPORTO'!C519</f>
        <v>I VA non più ammessi sono elencati in una tabella nell’appendice 3 delle ITR 1997 Impianti.</v>
      </c>
      <c r="D519" s="236"/>
      <c r="E519" s="8" t="s">
        <v>2072</v>
      </c>
      <c r="F519" s="8" t="s">
        <v>2072</v>
      </c>
      <c r="G519" s="8" t="s">
        <v>2072</v>
      </c>
      <c r="H519" s="8" t="s">
        <v>2072</v>
      </c>
    </row>
    <row r="520" spans="1:8" ht="72.95" customHeight="1" x14ac:dyDescent="0.25">
      <c r="A520" s="218" t="str">
        <f>'02 LISTA CONTROLLO E RAPPORTO'!A520</f>
        <v/>
      </c>
      <c r="B520" s="219"/>
      <c r="C520" s="234" t="str">
        <f>'02 LISTA CONTROLLO E RAPPORTO'!C520</f>
        <v>I VA che non dispongono di un’omologazione UFPP (BZS) valida devono essere sostituiti. La procedura da seguire deve essere concordata con l’ente cantonale responsabile delle costruzioni di protezione.</v>
      </c>
      <c r="D520" s="236"/>
      <c r="E520" s="8" t="s">
        <v>2072</v>
      </c>
      <c r="F520" s="8" t="s">
        <v>2072</v>
      </c>
      <c r="G520" s="8" t="s">
        <v>2072</v>
      </c>
      <c r="H520" s="8" t="s">
        <v>2072</v>
      </c>
    </row>
    <row r="521" spans="1:8" ht="46.5" customHeight="1" x14ac:dyDescent="0.25">
      <c r="A521" s="627" t="str">
        <f>'02 LISTA CONTROLLO E RAPPORTO'!A521</f>
        <v/>
      </c>
      <c r="B521" s="187">
        <f>'02 LISTA CONTROLLO E RAPPORTO'!B521</f>
        <v>3303.04</v>
      </c>
      <c r="C521" s="58" t="str">
        <f>'02 LISTA CONTROLLO E RAPPORTO'!C521</f>
        <v>Descrizione del difetto: mancano una tacca blu (aria fresca) e una tacca rossa (aria filtrata) sul debimetro.</v>
      </c>
      <c r="D521" s="71"/>
      <c r="E521" s="8" t="s">
        <v>2072</v>
      </c>
      <c r="F521" s="8" t="s">
        <v>2072</v>
      </c>
      <c r="G521" s="8" t="s">
        <v>2072</v>
      </c>
      <c r="H521" s="8" t="s">
        <v>2072</v>
      </c>
    </row>
    <row r="522" spans="1:8" ht="29.45" customHeight="1" x14ac:dyDescent="0.25">
      <c r="A522" s="218" t="str">
        <f>'02 LISTA CONTROLLO E RAPPORTO'!A522</f>
        <v/>
      </c>
      <c r="B522" s="219"/>
      <c r="C522" s="234" t="str">
        <f>'02 LISTA CONTROLLO E RAPPORTO'!C522</f>
        <v>Si deve incaricare una ditta specializzata di eseguire le misurazioni necessarie e di contrassegnare il debimetro.</v>
      </c>
      <c r="D522" s="236"/>
      <c r="E522" s="8" t="s">
        <v>2072</v>
      </c>
      <c r="F522" s="8" t="s">
        <v>2072</v>
      </c>
      <c r="G522" s="8" t="s">
        <v>2072</v>
      </c>
      <c r="H522" s="8" t="s">
        <v>2072</v>
      </c>
    </row>
    <row r="523" spans="1:8" ht="45" customHeight="1" x14ac:dyDescent="0.25">
      <c r="A523" s="628" t="str">
        <f>'02 LISTA CONTROLLO E RAPPORTO'!A523</f>
        <v/>
      </c>
      <c r="B523" s="61">
        <f>'02 LISTA CONTROLLO E RAPPORTO'!B523</f>
        <v>3303.05</v>
      </c>
      <c r="C523" s="12" t="str">
        <f>'02 LISTA CONTROLLO E RAPPORTO'!C523</f>
        <v>Descrizione del difetto: la clappa a farfalla non si muove liberamente o è allentata.</v>
      </c>
      <c r="D523" s="72"/>
      <c r="E523" s="8" t="s">
        <v>2072</v>
      </c>
      <c r="F523" s="8" t="s">
        <v>2072</v>
      </c>
      <c r="G523" s="8" t="s">
        <v>2072</v>
      </c>
      <c r="H523" s="8" t="s">
        <v>2072</v>
      </c>
    </row>
    <row r="524" spans="1:8" ht="15" customHeight="1" x14ac:dyDescent="0.25">
      <c r="A524" s="218" t="str">
        <f>'02 LISTA CONTROLLO E RAPPORTO'!A524</f>
        <v/>
      </c>
      <c r="B524" s="219"/>
      <c r="C524" s="234" t="str">
        <f>'02 LISTA CONTROLLO E RAPPORTO'!C524</f>
        <v>Questo difetto deve essere eliminato da una ditta specializzata.</v>
      </c>
      <c r="D524" s="236"/>
      <c r="E524" s="8" t="s">
        <v>2072</v>
      </c>
      <c r="F524" s="8" t="s">
        <v>2072</v>
      </c>
      <c r="G524" s="8" t="s">
        <v>2072</v>
      </c>
      <c r="H524" s="8" t="s">
        <v>2072</v>
      </c>
    </row>
    <row r="525" spans="1:8" ht="45" customHeight="1" x14ac:dyDescent="0.25">
      <c r="A525" s="628" t="str">
        <f>'02 LISTA CONTROLLO E RAPPORTO'!A525</f>
        <v/>
      </c>
      <c r="B525" s="61">
        <f>'02 LISTA CONTROLLO E RAPPORTO'!B525</f>
        <v>3303.06</v>
      </c>
      <c r="C525" s="12" t="str">
        <f>'02 LISTA CONTROLLO E RAPPORTO'!C525</f>
        <v>Descrizione del difetto: manca la manovella per il funzionamento d’emergenza.</v>
      </c>
      <c r="D525" s="72"/>
      <c r="E525" s="8" t="s">
        <v>2072</v>
      </c>
      <c r="F525" s="8" t="s">
        <v>2072</v>
      </c>
      <c r="G525" s="8" t="s">
        <v>2072</v>
      </c>
      <c r="H525" s="8" t="s">
        <v>2072</v>
      </c>
    </row>
    <row r="526" spans="1:8" ht="15" customHeight="1" x14ac:dyDescent="0.25">
      <c r="A526" s="218" t="str">
        <f>'02 LISTA CONTROLLO E RAPPORTO'!A526</f>
        <v/>
      </c>
      <c r="B526" s="219"/>
      <c r="C526" s="234" t="str">
        <f>'02 LISTA CONTROLLO E RAPPORTO'!C526</f>
        <v>La manovella deve essere procurata presso il fabbricante.</v>
      </c>
      <c r="D526" s="236"/>
      <c r="E526" s="8" t="s">
        <v>2072</v>
      </c>
      <c r="F526" s="8" t="s">
        <v>2072</v>
      </c>
      <c r="G526" s="8" t="s">
        <v>2072</v>
      </c>
      <c r="H526" s="8" t="s">
        <v>2072</v>
      </c>
    </row>
    <row r="527" spans="1:8" ht="59.25" customHeight="1" x14ac:dyDescent="0.25">
      <c r="A527" s="633" t="str">
        <f>'02 LISTA CONTROLLO E RAPPORTO'!A527</f>
        <v/>
      </c>
      <c r="B527" s="195">
        <f>'02 LISTA CONTROLLO E RAPPORTO'!B527</f>
        <v>3303.07</v>
      </c>
      <c r="C527" s="75" t="str">
        <f>'02 LISTA CONTROLLO E RAPPORTO'!C527</f>
        <v>Descrizione del difetto: nei VA con interruttore remoto e accensione automatica e senza collare di protezione fisso (perno per l’azionamento manuale rientrante), manca il cappuccio di protezione dell’albero.</v>
      </c>
      <c r="D527" s="79"/>
      <c r="E527" s="8" t="s">
        <v>2072</v>
      </c>
      <c r="F527" s="8" t="s">
        <v>2072</v>
      </c>
      <c r="G527" s="8" t="s">
        <v>2072</v>
      </c>
      <c r="H527" s="8" t="s">
        <v>2072</v>
      </c>
    </row>
    <row r="528" spans="1:8" ht="15" customHeight="1" x14ac:dyDescent="0.25">
      <c r="A528" s="218" t="str">
        <f>'02 LISTA CONTROLLO E RAPPORTO'!A528</f>
        <v/>
      </c>
      <c r="B528" s="219"/>
      <c r="C528" s="234" t="str">
        <f>'02 LISTA CONTROLLO E RAPPORTO'!C528</f>
        <v>Il cappuccio deve essere procurato e montato.</v>
      </c>
      <c r="D528" s="236"/>
      <c r="E528" s="8" t="s">
        <v>2072</v>
      </c>
      <c r="F528" s="8" t="s">
        <v>2072</v>
      </c>
      <c r="G528" s="8" t="s">
        <v>2072</v>
      </c>
      <c r="H528" s="8" t="s">
        <v>2072</v>
      </c>
    </row>
    <row r="529" spans="1:8" ht="45" customHeight="1" x14ac:dyDescent="0.25">
      <c r="A529" s="628" t="str">
        <f>'02 LISTA CONTROLLO E RAPPORTO'!A529</f>
        <v/>
      </c>
      <c r="B529" s="61">
        <f>'02 LISTA CONTROLLO E RAPPORTO'!B529</f>
        <v>3303.08</v>
      </c>
      <c r="C529" s="12" t="str">
        <f>'02 LISTA CONTROLLO E RAPPORTO'!C529</f>
        <v>Descrizione del difetto: i tubi flessibili sono danneggiati o non sottoposti a manutenzione (screpolati o friabili).</v>
      </c>
      <c r="D529" s="72"/>
      <c r="E529" s="8" t="s">
        <v>2072</v>
      </c>
      <c r="F529" s="8" t="s">
        <v>2072</v>
      </c>
      <c r="G529" s="8" t="s">
        <v>2072</v>
      </c>
      <c r="H529" s="8" t="s">
        <v>2072</v>
      </c>
    </row>
    <row r="530" spans="1:8" ht="15" customHeight="1" x14ac:dyDescent="0.25">
      <c r="A530" s="218" t="str">
        <f>'02 LISTA CONTROLLO E RAPPORTO'!A530</f>
        <v/>
      </c>
      <c r="B530" s="219"/>
      <c r="C530" s="234" t="str">
        <f>'02 LISTA CONTROLLO E RAPPORTO'!C530</f>
        <v>I tubi flessibili devono essere trattati (con silicone o sego) o sostituiti.</v>
      </c>
      <c r="D530" s="236"/>
      <c r="E530" s="8" t="s">
        <v>2072</v>
      </c>
      <c r="F530" s="8" t="s">
        <v>2072</v>
      </c>
      <c r="G530" s="8" t="s">
        <v>2072</v>
      </c>
      <c r="H530" s="8" t="s">
        <v>2072</v>
      </c>
    </row>
    <row r="531" spans="1:8" ht="45" customHeight="1" x14ac:dyDescent="0.25">
      <c r="A531" s="628" t="str">
        <f>'02 LISTA CONTROLLO E RAPPORTO'!A531</f>
        <v/>
      </c>
      <c r="B531" s="61">
        <f>'02 LISTA CONTROLLO E RAPPORTO'!B531</f>
        <v>3303.09</v>
      </c>
      <c r="C531" s="12" t="str">
        <f>'02 LISTA CONTROLLO E RAPPORTO'!C531</f>
        <v>Descrizione del difetto: i tubi flessibili non sono montati correttamente.</v>
      </c>
      <c r="D531" s="72"/>
      <c r="E531" s="8" t="s">
        <v>2072</v>
      </c>
      <c r="F531" s="8" t="s">
        <v>2072</v>
      </c>
      <c r="G531" s="8" t="s">
        <v>2072</v>
      </c>
      <c r="H531" s="8" t="s">
        <v>2072</v>
      </c>
    </row>
    <row r="532" spans="1:8" ht="29.45" customHeight="1" x14ac:dyDescent="0.25">
      <c r="A532" s="218" t="str">
        <f>'02 LISTA CONTROLLO E RAPPORTO'!A532</f>
        <v/>
      </c>
      <c r="B532" s="219"/>
      <c r="C532" s="234" t="str">
        <f>'02 LISTA CONTROLLO E RAPPORTO'!C532</f>
        <v>Questo difetto può compromettere l’esercizio con aria filtrata. I tubi flessibili devono essere invertiti.</v>
      </c>
      <c r="D532" s="236"/>
      <c r="E532" s="8" t="s">
        <v>2072</v>
      </c>
      <c r="F532" s="8" t="s">
        <v>2072</v>
      </c>
      <c r="G532" s="8" t="s">
        <v>2072</v>
      </c>
      <c r="H532" s="8" t="s">
        <v>2072</v>
      </c>
    </row>
    <row r="533" spans="1:8" ht="45" customHeight="1" x14ac:dyDescent="0.25">
      <c r="A533" s="628" t="str">
        <f>'02 LISTA CONTROLLO E RAPPORTO'!A533</f>
        <v/>
      </c>
      <c r="B533" s="61">
        <f>'02 LISTA CONTROLLO E RAPPORTO'!B533</f>
        <v>3303.1</v>
      </c>
      <c r="C533" s="12" t="str">
        <f>'02 LISTA CONTROLLO E RAPPORTO'!C533</f>
        <v>Descrizione del difetto: il raccordo dei tubi flessibili è danneggiato o manca.</v>
      </c>
      <c r="D533" s="72"/>
      <c r="E533" s="8" t="s">
        <v>2072</v>
      </c>
      <c r="F533" s="8" t="s">
        <v>2072</v>
      </c>
      <c r="G533" s="8" t="s">
        <v>2072</v>
      </c>
      <c r="H533" s="8" t="s">
        <v>2072</v>
      </c>
    </row>
    <row r="534" spans="1:8" ht="15" customHeight="1" x14ac:dyDescent="0.25">
      <c r="A534" s="218" t="str">
        <f>'02 LISTA CONTROLLO E RAPPORTO'!A534</f>
        <v/>
      </c>
      <c r="B534" s="219"/>
      <c r="C534" s="234" t="str">
        <f>'02 LISTA CONTROLLO E RAPPORTO'!C534</f>
        <v>Il raccordo deve essere sistemato o sostituito (da procurare presso il fabbricante del VA).</v>
      </c>
      <c r="D534" s="236"/>
      <c r="E534" s="8" t="s">
        <v>2072</v>
      </c>
      <c r="F534" s="8" t="s">
        <v>2072</v>
      </c>
      <c r="G534" s="8" t="s">
        <v>2072</v>
      </c>
      <c r="H534" s="8" t="s">
        <v>2072</v>
      </c>
    </row>
    <row r="535" spans="1:8" ht="46.5" customHeight="1" x14ac:dyDescent="0.25">
      <c r="A535" s="627" t="str">
        <f>'02 LISTA CONTROLLO E RAPPORTO'!A535</f>
        <v/>
      </c>
      <c r="B535" s="187">
        <f>'02 LISTA CONTROLLO E RAPPORTO'!B535</f>
        <v>3303.11</v>
      </c>
      <c r="C535" s="58" t="str">
        <f>'02 LISTA CONTROLLO E RAPPORTO'!C535</f>
        <v>Descrizione del difetto: il contenitore dell’acqua di condensazione è danneggiato o manca.</v>
      </c>
      <c r="D535" s="71"/>
      <c r="E535" s="8" t="s">
        <v>2072</v>
      </c>
      <c r="F535" s="8" t="s">
        <v>2072</v>
      </c>
      <c r="G535" s="8" t="s">
        <v>2072</v>
      </c>
      <c r="H535" s="8" t="s">
        <v>2072</v>
      </c>
    </row>
    <row r="536" spans="1:8" ht="29.45" customHeight="1" x14ac:dyDescent="0.25">
      <c r="A536" s="218" t="str">
        <f>'02 LISTA CONTROLLO E RAPPORTO'!A536</f>
        <v/>
      </c>
      <c r="B536" s="219"/>
      <c r="C536" s="234" t="str">
        <f>'02 LISTA CONTROLLO E RAPPORTO'!C536</f>
        <v xml:space="preserve">Il contenitore dell’acqua di condensazione deve essere sostituito o procurato e montato nella posizione corretta secondo le istruzioni di montaggio (sospeso in posizione verticale). </v>
      </c>
      <c r="D536" s="236"/>
      <c r="E536" s="8" t="s">
        <v>2072</v>
      </c>
      <c r="F536" s="8" t="s">
        <v>2072</v>
      </c>
      <c r="G536" s="8" t="s">
        <v>2072</v>
      </c>
      <c r="H536" s="8" t="s">
        <v>2072</v>
      </c>
    </row>
    <row r="537" spans="1:8" ht="46.5" customHeight="1" x14ac:dyDescent="0.25">
      <c r="A537" s="627" t="str">
        <f>'02 LISTA CONTROLLO E RAPPORTO'!A537</f>
        <v/>
      </c>
      <c r="B537" s="187">
        <f>'02 LISTA CONTROLLO E RAPPORTO'!B537</f>
        <v>3303.12</v>
      </c>
      <c r="C537" s="58" t="str">
        <f>'02 LISTA CONTROLLO E RAPPORTO'!C537</f>
        <v>Descrizione del difetto: il contenitore dell’acqua di condensazione è bagnato o sporco.</v>
      </c>
      <c r="D537" s="71"/>
      <c r="E537" s="8" t="s">
        <v>2072</v>
      </c>
      <c r="F537" s="8" t="s">
        <v>2072</v>
      </c>
      <c r="G537" s="8" t="s">
        <v>2072</v>
      </c>
      <c r="H537" s="8" t="s">
        <v>2072</v>
      </c>
    </row>
    <row r="538" spans="1:8" ht="44.1" customHeight="1" x14ac:dyDescent="0.25">
      <c r="A538" s="218" t="str">
        <f>'02 LISTA CONTROLLO E RAPPORTO'!A538</f>
        <v/>
      </c>
      <c r="B538" s="219"/>
      <c r="C538" s="234" t="str">
        <f>'02 LISTA CONTROLLO E RAPPORTO'!C538</f>
        <v>Il contenitore dell’acqua di condensazione deve essere svuotato e pulito a fondo oppure sostituito con uno nuovo.</v>
      </c>
      <c r="D538" s="236"/>
      <c r="E538" s="8" t="s">
        <v>2072</v>
      </c>
      <c r="F538" s="8" t="s">
        <v>2072</v>
      </c>
      <c r="G538" s="8" t="s">
        <v>2072</v>
      </c>
      <c r="H538" s="8" t="s">
        <v>2072</v>
      </c>
    </row>
    <row r="539" spans="1:8" ht="46.5" customHeight="1" x14ac:dyDescent="0.25">
      <c r="A539" s="627" t="str">
        <f>'02 LISTA CONTROLLO E RAPPORTO'!A539</f>
        <v/>
      </c>
      <c r="B539" s="187">
        <f>'02 LISTA CONTROLLO E RAPPORTO'!B539</f>
        <v>3303.13</v>
      </c>
      <c r="C539" s="58" t="str">
        <f>'02 LISTA CONTROLLO E RAPPORTO'!C539</f>
        <v>Descrizione del difetto: manca la griglia di protezione (griglia antitopi) nella condotta d’aspirazione della presa d’aria.</v>
      </c>
      <c r="D539" s="71"/>
      <c r="E539" s="8" t="s">
        <v>2072</v>
      </c>
      <c r="F539" s="8" t="s">
        <v>2072</v>
      </c>
      <c r="G539" s="8" t="s">
        <v>2072</v>
      </c>
      <c r="H539" s="8" t="s">
        <v>2072</v>
      </c>
    </row>
    <row r="540" spans="1:8" ht="15" customHeight="1" x14ac:dyDescent="0.25">
      <c r="A540" s="218" t="str">
        <f>'02 LISTA CONTROLLO E RAPPORTO'!A540</f>
        <v/>
      </c>
      <c r="B540" s="219"/>
      <c r="C540" s="234" t="str">
        <f>'02 LISTA CONTROLLO E RAPPORTO'!C540</f>
        <v>La griglia antitopi va procurata e montata.</v>
      </c>
      <c r="D540" s="236"/>
      <c r="E540" s="8" t="s">
        <v>2072</v>
      </c>
      <c r="F540" s="8" t="s">
        <v>2072</v>
      </c>
      <c r="G540" s="8" t="s">
        <v>2072</v>
      </c>
      <c r="H540" s="8" t="s">
        <v>2072</v>
      </c>
    </row>
    <row r="541" spans="1:8" ht="46.5" customHeight="1" x14ac:dyDescent="0.25">
      <c r="A541" s="627" t="str">
        <f>'02 LISTA CONTROLLO E RAPPORTO'!A541</f>
        <v/>
      </c>
      <c r="B541" s="187">
        <f>'02 LISTA CONTROLLO E RAPPORTO'!B541</f>
        <v>3303.14</v>
      </c>
      <c r="C541" s="58" t="str">
        <f>'02 LISTA CONTROLLO E RAPPORTO'!C541</f>
        <v>Descrizione del difetto: la griglia di protezione (griglia antitopi) nella condotta d’aspirazione della presa d’aria è sporca, arrugginita o non può essere smontata.</v>
      </c>
      <c r="D541" s="71"/>
      <c r="E541" s="8" t="s">
        <v>2072</v>
      </c>
      <c r="F541" s="8" t="s">
        <v>2072</v>
      </c>
      <c r="G541" s="8" t="s">
        <v>2072</v>
      </c>
      <c r="H541" s="8" t="s">
        <v>2072</v>
      </c>
    </row>
    <row r="542" spans="1:8" ht="15" customHeight="1" x14ac:dyDescent="0.25">
      <c r="A542" s="218" t="str">
        <f>'02 LISTA CONTROLLO E RAPPORTO'!A542</f>
        <v/>
      </c>
      <c r="B542" s="219"/>
      <c r="C542" s="234" t="str">
        <f>'02 LISTA CONTROLLO E RAPPORTO'!C542</f>
        <v>Si deve smontare, pulire e rimontare la griglia.</v>
      </c>
      <c r="D542" s="236"/>
      <c r="E542" s="8" t="s">
        <v>2072</v>
      </c>
      <c r="F542" s="8" t="s">
        <v>2072</v>
      </c>
      <c r="G542" s="8" t="s">
        <v>2072</v>
      </c>
      <c r="H542" s="8" t="s">
        <v>2072</v>
      </c>
    </row>
    <row r="543" spans="1:8" ht="48.75" customHeight="1" x14ac:dyDescent="0.25">
      <c r="A543" s="632" t="str">
        <f>'02 LISTA CONTROLLO E RAPPORTO'!A543</f>
        <v/>
      </c>
      <c r="B543" s="194">
        <f>'02 LISTA CONTROLLO E RAPPORTO'!B543</f>
        <v>3303.15</v>
      </c>
      <c r="C543" s="60" t="str">
        <f>'02 LISTA CONTROLLO E RAPPORTO'!C543</f>
        <v>Descrizione del difetto: nella presa d’aria del VA manca una VAE.</v>
      </c>
      <c r="D543" s="155"/>
      <c r="E543" s="8" t="s">
        <v>2072</v>
      </c>
      <c r="F543" s="8" t="s">
        <v>2072</v>
      </c>
      <c r="G543" s="8" t="s">
        <v>2072</v>
      </c>
      <c r="H543" s="8" t="s">
        <v>2072</v>
      </c>
    </row>
    <row r="544" spans="1:8" ht="15" customHeight="1" x14ac:dyDescent="0.25">
      <c r="A544" s="218" t="str">
        <f>'02 LISTA CONTROLLO E RAPPORTO'!A544</f>
        <v/>
      </c>
      <c r="B544" s="219"/>
      <c r="C544" s="234" t="str">
        <f>'02 LISTA CONTROLLO E RAPPORTO'!C544</f>
        <v xml:space="preserve">La VAE mancante deve essere procurata (solo VAE con omologazione UFPP (BZS) e pressione di prova conforme alla costruzione di protezione). </v>
      </c>
      <c r="D544" s="236"/>
      <c r="E544" s="8" t="s">
        <v>2072</v>
      </c>
      <c r="F544" s="8" t="s">
        <v>2072</v>
      </c>
      <c r="G544" s="8" t="s">
        <v>2072</v>
      </c>
      <c r="H544" s="8" t="s">
        <v>2072</v>
      </c>
    </row>
    <row r="545" spans="1:8" ht="72.95" customHeight="1" x14ac:dyDescent="0.25">
      <c r="A545" s="218" t="str">
        <f>'02 LISTA CONTROLLO E RAPPORTO'!A545</f>
        <v/>
      </c>
      <c r="B545" s="219"/>
      <c r="C545" s="234" t="str">
        <f>'02 LISTA CONTROLLO E RAPPORTO'!C545</f>
        <v>Se manca una VAE nella presa del VA, la costruzione di protezione non è pronta all’esercizio. La procedura da seguire deve essere concordata con l’ente cantonale responsabile delle costruzioni di protezione.</v>
      </c>
      <c r="D545" s="236"/>
      <c r="E545" s="8" t="s">
        <v>2072</v>
      </c>
      <c r="F545" s="8" t="s">
        <v>2072</v>
      </c>
      <c r="G545" s="8" t="s">
        <v>2072</v>
      </c>
      <c r="H545" s="8" t="s">
        <v>2072</v>
      </c>
    </row>
    <row r="546" spans="1:8" ht="45" customHeight="1" x14ac:dyDescent="0.25">
      <c r="A546" s="628" t="str">
        <f>'02 LISTA CONTROLLO E RAPPORTO'!A546</f>
        <v/>
      </c>
      <c r="B546" s="61">
        <f>'02 LISTA CONTROLLO E RAPPORTO'!B546</f>
        <v>3303.16</v>
      </c>
      <c r="C546" s="12" t="str">
        <f>'02 LISTA CONTROLLO E RAPPORTO'!C546</f>
        <v>Descrizione del difetto: il prefiltro è sporco o manca.</v>
      </c>
      <c r="D546" s="72"/>
      <c r="E546" s="8" t="s">
        <v>2072</v>
      </c>
      <c r="F546" s="8" t="s">
        <v>2072</v>
      </c>
      <c r="G546" s="8" t="s">
        <v>2072</v>
      </c>
      <c r="H546" s="8" t="s">
        <v>2072</v>
      </c>
    </row>
    <row r="547" spans="1:8" ht="15" customHeight="1" x14ac:dyDescent="0.25">
      <c r="A547" s="218" t="str">
        <f>'02 LISTA CONTROLLO E RAPPORTO'!A547</f>
        <v/>
      </c>
      <c r="B547" s="219"/>
      <c r="C547" s="234" t="str">
        <f>'02 LISTA CONTROLLO E RAPPORTO'!C547</f>
        <v>Il prefiltro deve essere pulito, sostituito o procurato e montato.</v>
      </c>
      <c r="D547" s="236"/>
      <c r="E547" s="8" t="s">
        <v>2072</v>
      </c>
      <c r="F547" s="8" t="s">
        <v>2072</v>
      </c>
      <c r="G547" s="8" t="s">
        <v>2072</v>
      </c>
      <c r="H547" s="8" t="s">
        <v>2072</v>
      </c>
    </row>
    <row r="548" spans="1:8" ht="45" customHeight="1" x14ac:dyDescent="0.25">
      <c r="A548" s="628" t="str">
        <f>'02 LISTA CONTROLLO E RAPPORTO'!A548</f>
        <v/>
      </c>
      <c r="B548" s="61">
        <f>'02 LISTA CONTROLLO E RAPPORTO'!B548</f>
        <v>3303.17</v>
      </c>
      <c r="C548" s="12" t="str">
        <f>'02 LISTA CONTROLLO E RAPPORTO'!C548</f>
        <v>Descrizione del difetto: alcune condotte (di aspirazione o distribuzione dell’aria) sono danneggiate o mancano.</v>
      </c>
      <c r="D548" s="72"/>
      <c r="E548" s="8" t="s">
        <v>2072</v>
      </c>
      <c r="F548" s="8" t="s">
        <v>2072</v>
      </c>
      <c r="G548" s="8" t="s">
        <v>2072</v>
      </c>
      <c r="H548" s="8" t="s">
        <v>2072</v>
      </c>
    </row>
    <row r="549" spans="1:8" ht="29.45" customHeight="1" x14ac:dyDescent="0.25">
      <c r="A549" s="218" t="str">
        <f>'02 LISTA CONTROLLO E RAPPORTO'!A549</f>
        <v/>
      </c>
      <c r="B549" s="219"/>
      <c r="C549" s="234" t="str">
        <f>'02 LISTA CONTROLLO E RAPPORTO'!C549</f>
        <v>Le condotte danneggiate devono essere riparate o sostituite, quelle mancanti procurate e montate.</v>
      </c>
      <c r="D549" s="236"/>
      <c r="E549" s="8" t="s">
        <v>2072</v>
      </c>
      <c r="F549" s="8" t="s">
        <v>2072</v>
      </c>
      <c r="G549" s="8" t="s">
        <v>2072</v>
      </c>
      <c r="H549" s="8" t="s">
        <v>2072</v>
      </c>
    </row>
    <row r="550" spans="1:8" ht="48.75" customHeight="1" x14ac:dyDescent="0.25">
      <c r="A550" s="632" t="str">
        <f>'02 LISTA CONTROLLO E RAPPORTO'!A550</f>
        <v/>
      </c>
      <c r="B550" s="194">
        <f>'02 LISTA CONTROLLO E RAPPORTO'!B550</f>
        <v>3303.18</v>
      </c>
      <c r="C550" s="60" t="str">
        <f>'02 LISTA CONTROLLO E RAPPORTO'!C550</f>
        <v>Descrizione del difetto: un VA non funziona.</v>
      </c>
      <c r="D550" s="155"/>
      <c r="E550" s="8" t="s">
        <v>2072</v>
      </c>
      <c r="F550" s="8" t="s">
        <v>2072</v>
      </c>
      <c r="G550" s="8" t="s">
        <v>2072</v>
      </c>
      <c r="H550" s="8" t="s">
        <v>2072</v>
      </c>
    </row>
    <row r="551" spans="1:8" ht="29.45" customHeight="1" x14ac:dyDescent="0.25">
      <c r="A551" s="218" t="str">
        <f>'02 LISTA CONTROLLO E RAPPORTO'!A551</f>
        <v/>
      </c>
      <c r="B551" s="219"/>
      <c r="C551" s="234" t="str">
        <f>'02 LISTA CONTROLLO E RAPPORTO'!C551</f>
        <v>Il VA fuori uso deve essere riparato da una ditta specializzata (detentrice dell’omologazione) o sostituito se non è più possibile ripararlo.</v>
      </c>
      <c r="D551" s="236"/>
      <c r="E551" s="8" t="s">
        <v>2072</v>
      </c>
      <c r="F551" s="8" t="s">
        <v>2072</v>
      </c>
      <c r="G551" s="8" t="s">
        <v>2072</v>
      </c>
      <c r="H551" s="8" t="s">
        <v>2072</v>
      </c>
    </row>
    <row r="552" spans="1:8" ht="72.95" customHeight="1" x14ac:dyDescent="0.25">
      <c r="A552" s="218" t="str">
        <f>'02 LISTA CONTROLLO E RAPPORTO'!A552</f>
        <v/>
      </c>
      <c r="B552" s="219"/>
      <c r="C552" s="234" t="str">
        <f>'02 LISTA CONTROLLO E RAPPORTO'!C552</f>
        <v>Se un VA non funziona, la costruzione di protezione non è pronta all’esercizio. La procedura da seguire deve essere concordata con l’ente cantonale responsabile delle costruzioni di protezione.</v>
      </c>
      <c r="D552" s="236"/>
      <c r="E552" s="8" t="s">
        <v>2072</v>
      </c>
      <c r="F552" s="8" t="s">
        <v>2072</v>
      </c>
      <c r="G552" s="8" t="s">
        <v>2072</v>
      </c>
      <c r="H552" s="8" t="s">
        <v>2072</v>
      </c>
    </row>
    <row r="553" spans="1:8" ht="45" customHeight="1" x14ac:dyDescent="0.25">
      <c r="A553" s="628" t="str">
        <f>'02 LISTA CONTROLLO E RAPPORTO'!A553</f>
        <v/>
      </c>
      <c r="B553" s="61">
        <f>'02 LISTA CONTROLLO E RAPPORTO'!B553</f>
        <v>3303.19</v>
      </c>
      <c r="C553" s="12" t="str">
        <f>'02 LISTA CONTROLLO E RAPPORTO'!C553</f>
        <v>Descrizione del difetto: il senso di rotazione dell’apparecchio non corrisponde alla marcatura.</v>
      </c>
      <c r="D553" s="72"/>
      <c r="E553" s="8" t="s">
        <v>2072</v>
      </c>
      <c r="F553" s="8" t="s">
        <v>2072</v>
      </c>
      <c r="G553" s="8" t="s">
        <v>2072</v>
      </c>
      <c r="H553" s="8" t="s">
        <v>2072</v>
      </c>
    </row>
    <row r="554" spans="1:8" ht="15" customHeight="1" x14ac:dyDescent="0.25">
      <c r="A554" s="218" t="str">
        <f>'02 LISTA CONTROLLO E RAPPORTO'!A554</f>
        <v/>
      </c>
      <c r="B554" s="219"/>
      <c r="C554" s="234" t="str">
        <f>'02 LISTA CONTROLLO E RAPPORTO'!C554</f>
        <v>Questo deve essere corretto da un professionista.</v>
      </c>
      <c r="D554" s="236"/>
      <c r="E554" s="8" t="s">
        <v>2072</v>
      </c>
      <c r="F554" s="8" t="s">
        <v>2072</v>
      </c>
      <c r="G554" s="8" t="s">
        <v>2072</v>
      </c>
      <c r="H554" s="8" t="s">
        <v>2072</v>
      </c>
    </row>
    <row r="555" spans="1:8" ht="45" customHeight="1" x14ac:dyDescent="0.25">
      <c r="A555" s="628" t="str">
        <f>'02 LISTA CONTROLLO E RAPPORTO'!A555</f>
        <v/>
      </c>
      <c r="B555" s="61">
        <f>'02 LISTA CONTROLLO E RAPPORTO'!B555</f>
        <v>3303.2</v>
      </c>
      <c r="C555" s="12" t="str">
        <f>'02 LISTA CONTROLLO E RAPPORTO'!C555</f>
        <v>Descrizione del difetto: il motore è rumoroso.</v>
      </c>
      <c r="D555" s="72"/>
      <c r="E555" s="8" t="s">
        <v>2072</v>
      </c>
      <c r="F555" s="8" t="s">
        <v>2072</v>
      </c>
      <c r="G555" s="8" t="s">
        <v>2072</v>
      </c>
      <c r="H555" s="8" t="s">
        <v>2072</v>
      </c>
    </row>
    <row r="556" spans="1:8" ht="44.1" customHeight="1" x14ac:dyDescent="0.25">
      <c r="A556" s="218" t="str">
        <f>'02 LISTA CONTROLLO E RAPPORTO'!A556</f>
        <v/>
      </c>
      <c r="B556" s="219"/>
      <c r="C556" s="234" t="str">
        <f>'02 LISTA CONTROLLO E RAPPORTO'!C556</f>
        <v>L’apparecchio deve essere controllato dal fabbricante o da una ditta specializzata (ossia dal titolare dell’omologazione).</v>
      </c>
      <c r="D556" s="236"/>
      <c r="E556" s="8" t="s">
        <v>2072</v>
      </c>
      <c r="F556" s="8" t="s">
        <v>2072</v>
      </c>
      <c r="G556" s="8" t="s">
        <v>2072</v>
      </c>
      <c r="H556" s="8" t="s">
        <v>2072</v>
      </c>
    </row>
    <row r="557" spans="1:8" ht="48.75" customHeight="1" x14ac:dyDescent="0.25">
      <c r="A557" s="632" t="str">
        <f>'02 LISTA CONTROLLO E RAPPORTO'!A557</f>
        <v/>
      </c>
      <c r="B557" s="194">
        <f>'02 LISTA CONTROLLO E RAPPORTO'!B557</f>
        <v>3303.21</v>
      </c>
      <c r="C557" s="60" t="str">
        <f>'02 LISTA CONTROLLO E RAPPORTO'!C557</f>
        <v xml:space="preserve">Descrizione del difetto: non è possibile eseguire il controllo del funzionamento d’emergenza. </v>
      </c>
      <c r="D557" s="155"/>
      <c r="E557" s="8" t="s">
        <v>2072</v>
      </c>
      <c r="F557" s="8" t="s">
        <v>2072</v>
      </c>
      <c r="G557" s="8" t="s">
        <v>2072</v>
      </c>
      <c r="H557" s="8" t="s">
        <v>2072</v>
      </c>
    </row>
    <row r="558" spans="1:8" ht="44.1" customHeight="1" x14ac:dyDescent="0.25">
      <c r="A558" s="218" t="str">
        <f>'02 LISTA CONTROLLO E RAPPORTO'!A558</f>
        <v/>
      </c>
      <c r="B558" s="219"/>
      <c r="C558" s="234"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58" s="236"/>
      <c r="E558" s="8" t="s">
        <v>2072</v>
      </c>
      <c r="F558" s="8" t="s">
        <v>2072</v>
      </c>
      <c r="G558" s="8" t="s">
        <v>2072</v>
      </c>
      <c r="H558" s="8" t="s">
        <v>2072</v>
      </c>
    </row>
    <row r="559" spans="1:8" ht="48.75" customHeight="1" x14ac:dyDescent="0.25">
      <c r="A559" s="632" t="str">
        <f>'02 LISTA CONTROLLO E RAPPORTO'!A559</f>
        <v/>
      </c>
      <c r="B559" s="194">
        <f>'02 LISTA CONTROLLO E RAPPORTO'!B559</f>
        <v>3303.22</v>
      </c>
      <c r="C559" s="60" t="str">
        <f>'02 LISTA CONTROLLO E RAPPORTO'!C559</f>
        <v>Descrizione del difetto: nel funzionamento con filtro e nel funzionamento d’emergenza non è possibile raggiungere la sovrappressione minima di 50 Pa.</v>
      </c>
      <c r="D559" s="155"/>
      <c r="E559" s="8" t="s">
        <v>2072</v>
      </c>
      <c r="F559" s="8" t="s">
        <v>2072</v>
      </c>
      <c r="G559" s="8" t="s">
        <v>2072</v>
      </c>
      <c r="H559" s="8" t="s">
        <v>2072</v>
      </c>
    </row>
    <row r="560" spans="1:8" ht="29.45" customHeight="1" x14ac:dyDescent="0.25">
      <c r="A560" s="218" t="str">
        <f>'02 LISTA CONTROLLO E RAPPORTO'!A560</f>
        <v/>
      </c>
      <c r="B560" s="219"/>
      <c r="C560" s="234" t="str">
        <f>'02 LISTA CONTROLLO E RAPPORTO'!C560</f>
        <v>In presenza di un difetto, si deve incaricare una ditta specializzata di controllare la ventilazione della costruzione di protezione e di ripararla se necessario.</v>
      </c>
      <c r="D560" s="236"/>
      <c r="E560" s="8" t="s">
        <v>2072</v>
      </c>
      <c r="F560" s="8" t="s">
        <v>2072</v>
      </c>
      <c r="G560" s="8" t="s">
        <v>2072</v>
      </c>
      <c r="H560" s="8" t="s">
        <v>2072</v>
      </c>
    </row>
    <row r="561" spans="1:8" ht="102" customHeight="1" x14ac:dyDescent="0.25">
      <c r="A561" s="218" t="str">
        <f>'02 LISTA CONTROLLO E RAPPORTO'!A561</f>
        <v/>
      </c>
      <c r="B561" s="219"/>
      <c r="C561" s="234"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61" s="236"/>
      <c r="E561" s="8" t="s">
        <v>2072</v>
      </c>
      <c r="F561" s="8" t="s">
        <v>2072</v>
      </c>
      <c r="G561" s="8" t="s">
        <v>2072</v>
      </c>
      <c r="H561" s="8" t="s">
        <v>2072</v>
      </c>
    </row>
    <row r="562" spans="1:8" ht="46.5" customHeight="1" x14ac:dyDescent="0.25">
      <c r="A562" s="627" t="str">
        <f>'02 LISTA CONTROLLO E RAPPORTO'!A562</f>
        <v/>
      </c>
      <c r="B562" s="187">
        <f>'02 LISTA CONTROLLO E RAPPORTO'!B562</f>
        <v>3303.23</v>
      </c>
      <c r="C562" s="58" t="str">
        <f>'02 LISTA CONTROLLO E RAPPORTO'!C562</f>
        <v>Descrizione del difetto: nel funzionamento senza filtro viene superata la sovrappressione massima di 250 Pa.</v>
      </c>
      <c r="D562" s="71"/>
      <c r="E562" s="8" t="s">
        <v>2072</v>
      </c>
      <c r="F562" s="8" t="s">
        <v>2072</v>
      </c>
      <c r="G562" s="8" t="s">
        <v>2072</v>
      </c>
      <c r="H562" s="8" t="s">
        <v>2072</v>
      </c>
    </row>
    <row r="563" spans="1:8" ht="44.1" customHeight="1" x14ac:dyDescent="0.25">
      <c r="A563" s="218" t="str">
        <f>'02 LISTA CONTROLLO E RAPPORTO'!A563</f>
        <v/>
      </c>
      <c r="B563" s="219"/>
      <c r="C563" s="234" t="str">
        <f>'02 LISTA CONTROLLO E RAPPORTO'!C563</f>
        <v>D’intesa con l’ente cantonale responsabile delle costruzioni di protezione si deve incaricare una ditta specializzata di controllare la ventilazione della costruzione di protezione e di ripararla se necessario.</v>
      </c>
      <c r="D563" s="236"/>
      <c r="E563" s="8" t="s">
        <v>2072</v>
      </c>
      <c r="F563" s="8" t="s">
        <v>2072</v>
      </c>
      <c r="G563" s="8" t="s">
        <v>2072</v>
      </c>
      <c r="H563" s="8" t="s">
        <v>2072</v>
      </c>
    </row>
    <row r="564" spans="1:8" ht="46.5" customHeight="1" x14ac:dyDescent="0.25">
      <c r="A564" s="627" t="str">
        <f>'02 LISTA CONTROLLO E RAPPORTO'!A564</f>
        <v/>
      </c>
      <c r="B564" s="187">
        <f>'02 LISTA CONTROLLO E RAPPORTO'!B564</f>
        <v>3303.24</v>
      </c>
      <c r="C564" s="58" t="str">
        <f>'02 LISTA CONTROLLO E RAPPORTO'!C564</f>
        <v>Descrizione del difetto: l’illuminazione d’emergenza sul VA non funziona o manca.</v>
      </c>
      <c r="D564" s="71"/>
      <c r="E564" s="8" t="s">
        <v>2072</v>
      </c>
      <c r="F564" s="8" t="s">
        <v>2072</v>
      </c>
      <c r="G564" s="8" t="s">
        <v>2072</v>
      </c>
      <c r="H564" s="8" t="s">
        <v>2072</v>
      </c>
    </row>
    <row r="565" spans="1:8" ht="29.45" customHeight="1" x14ac:dyDescent="0.25">
      <c r="A565" s="218" t="str">
        <f>'02 LISTA CONTROLLO E RAPPORTO'!A565</f>
        <v/>
      </c>
      <c r="B565" s="219"/>
      <c r="C565" s="234" t="str">
        <f>'02 LISTA CONTROLLO E RAPPORTO'!C565</f>
        <v>Questo difetto deve essere eliminato dal fabbricante o da una ditta specializzata.</v>
      </c>
      <c r="D565" s="236"/>
      <c r="E565" s="8" t="s">
        <v>2072</v>
      </c>
      <c r="F565" s="8" t="s">
        <v>2072</v>
      </c>
      <c r="G565" s="8" t="s">
        <v>2072</v>
      </c>
      <c r="H565" s="8" t="s">
        <v>2072</v>
      </c>
    </row>
    <row r="566" spans="1:8" ht="59.25" customHeight="1" x14ac:dyDescent="0.25">
      <c r="A566" s="633" t="str">
        <f>'02 LISTA CONTROLLO E RAPPORTO'!A566</f>
        <v/>
      </c>
      <c r="B566" s="195">
        <f>'02 LISTA CONTROLLO E RAPPORTO'!B566</f>
        <v>3303.25</v>
      </c>
      <c r="C566" s="75" t="str">
        <f>'02 LISTA CONTROLLO E RAPPORTO'!C566</f>
        <v>Descrizione del difetto: il VA non è allacciato ’alla rete elettrica tramite cavo, spina e presa o tramite allacciamento diretto (in caso di protezione dagli impulsi elettromagnetici [protezione EMP]).</v>
      </c>
      <c r="D566" s="79"/>
      <c r="E566" s="8" t="s">
        <v>2072</v>
      </c>
      <c r="F566" s="8" t="s">
        <v>2072</v>
      </c>
      <c r="G566" s="8" t="s">
        <v>2072</v>
      </c>
      <c r="H566" s="8" t="s">
        <v>2072</v>
      </c>
    </row>
    <row r="567" spans="1:8" ht="29.45" customHeight="1" x14ac:dyDescent="0.25">
      <c r="A567" s="218" t="str">
        <f>'02 LISTA CONTROLLO E RAPPORTO'!A567</f>
        <v/>
      </c>
      <c r="B567" s="219"/>
      <c r="C567" s="234" t="str">
        <f>'02 LISTA CONTROLLO E RAPPORTO'!C567</f>
        <v>Si deve incaricare una ditta specializzata di smontare la spina e allacciare il VA direttamente alla distribuzione EMP.</v>
      </c>
      <c r="D567" s="236"/>
      <c r="E567" s="8" t="s">
        <v>2072</v>
      </c>
      <c r="F567" s="8" t="s">
        <v>2072</v>
      </c>
      <c r="G567" s="8" t="s">
        <v>2072</v>
      </c>
      <c r="H567" s="8" t="s">
        <v>2072</v>
      </c>
    </row>
    <row r="568" spans="1:8" ht="46.5" customHeight="1" x14ac:dyDescent="0.25">
      <c r="A568" s="627" t="str">
        <f>'02 LISTA CONTROLLO E RAPPORTO'!A568</f>
        <v/>
      </c>
      <c r="B568" s="187">
        <f>'02 LISTA CONTROLLO E RAPPORTO'!B568</f>
        <v>3303.26</v>
      </c>
      <c r="C568" s="58" t="str">
        <f>'02 LISTA CONTROLLO E RAPPORTO'!C568</f>
        <v>Descrizione del difetto: il riscaldatore d’aria elettrico non funziona.</v>
      </c>
      <c r="D568" s="71"/>
      <c r="E568" s="8" t="s">
        <v>2072</v>
      </c>
      <c r="F568" s="8" t="s">
        <v>2072</v>
      </c>
      <c r="G568" s="8" t="s">
        <v>2072</v>
      </c>
      <c r="H568" s="8" t="s">
        <v>2072</v>
      </c>
    </row>
    <row r="569" spans="1:8" ht="29.45" customHeight="1" x14ac:dyDescent="0.25">
      <c r="A569" s="218" t="str">
        <f>'02 LISTA CONTROLLO E RAPPORTO'!A569</f>
        <v/>
      </c>
      <c r="B569" s="219"/>
      <c r="C569" s="234" t="str">
        <f>'02 LISTA CONTROLLO E RAPPORTO'!C569</f>
        <v>Il riscaldatore d’aria elettrico deve essere riparato da un professionista o sostituito dal fornitore (titolare dell’omologazione).</v>
      </c>
      <c r="D569" s="236"/>
      <c r="E569" s="8" t="s">
        <v>2072</v>
      </c>
      <c r="F569" s="8" t="s">
        <v>2072</v>
      </c>
      <c r="G569" s="8" t="s">
        <v>2072</v>
      </c>
      <c r="H569" s="8" t="s">
        <v>2072</v>
      </c>
    </row>
    <row r="570" spans="1:8" ht="59.25" customHeight="1" x14ac:dyDescent="0.25">
      <c r="A570" s="633" t="str">
        <f>'02 LISTA CONTROLLO E RAPPORTO'!A570</f>
        <v/>
      </c>
      <c r="B570" s="195">
        <f>'02 LISTA CONTROLLO E RAPPORTO'!B570</f>
        <v>3303.27</v>
      </c>
      <c r="C570" s="75" t="str">
        <f>'02 LISTA CONTROLLO E RAPPORTO'!C570</f>
        <v>Descrizione del difetto: il riscaldatore d’aria elettrico non è collegato all’apparecchio di ventilazione tramite interblocco (*in rifugi di ospedali, case per anziani, case di cura e istituti realizzati dopo il 2012).</v>
      </c>
      <c r="D570" s="79"/>
      <c r="E570" s="8" t="s">
        <v>2072</v>
      </c>
      <c r="F570" s="8" t="s">
        <v>2072</v>
      </c>
      <c r="G570" s="8" t="s">
        <v>2072</v>
      </c>
      <c r="H570" s="8" t="s">
        <v>2072</v>
      </c>
    </row>
    <row r="571" spans="1:8" ht="102" customHeight="1" thickBot="1" x14ac:dyDescent="0.3">
      <c r="A571" s="218" t="str">
        <f>'02 LISTA CONTROLLO E RAPPORTO'!A571</f>
        <v/>
      </c>
      <c r="B571" s="222"/>
      <c r="C571" s="617"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71" s="236"/>
      <c r="E571" s="8" t="s">
        <v>2072</v>
      </c>
      <c r="F571" s="8" t="s">
        <v>2072</v>
      </c>
      <c r="G571" s="8" t="s">
        <v>2072</v>
      </c>
      <c r="H571" s="8" t="s">
        <v>2072</v>
      </c>
    </row>
    <row r="572" spans="1:8" ht="30.75" hidden="1" thickBot="1" x14ac:dyDescent="0.3">
      <c r="A572" s="73" t="str">
        <f>'02 LISTA CONTROLLO E RAPPORTO'!A572</f>
        <v/>
      </c>
      <c r="B572" s="203">
        <f>'02 LISTA CONTROLLO E RAPPORTO'!B572</f>
        <v>3304</v>
      </c>
      <c r="C572" s="616" t="str">
        <f>'02 LISTA CONTROLLO E RAPPORTO'!C572</f>
        <v>Apparecchio di ventilazione centrale (VA 1200-9000)</v>
      </c>
      <c r="D572" s="603"/>
      <c r="E572" s="8" t="s">
        <v>2072</v>
      </c>
      <c r="F572" s="8" t="s">
        <v>2072</v>
      </c>
      <c r="G572" s="8" t="s">
        <v>2072</v>
      </c>
      <c r="H572" s="1"/>
    </row>
    <row r="573" spans="1:8" ht="45" hidden="1" customHeight="1" x14ac:dyDescent="0.25">
      <c r="A573" s="67" t="str">
        <f>'02 LISTA CONTROLLO E RAPPORTO'!A573</f>
        <v/>
      </c>
      <c r="B573" s="189">
        <f>'02 LISTA CONTROLLO E RAPPORTO'!B573</f>
        <v>3304.01</v>
      </c>
      <c r="C573" s="68" t="str">
        <f>'02 LISTA CONTROLLO E RAPPORTO'!C573</f>
        <v>Descrizione del difetto: il VA non dispone di un’omologazione UFPP (BZS) valida.</v>
      </c>
      <c r="D573" s="72"/>
      <c r="E573" s="8" t="s">
        <v>2072</v>
      </c>
      <c r="F573" s="8" t="s">
        <v>2072</v>
      </c>
      <c r="G573" s="8" t="s">
        <v>2072</v>
      </c>
      <c r="H573" s="1"/>
    </row>
    <row r="574" spans="1:8" ht="29.45" hidden="1" customHeight="1" x14ac:dyDescent="0.25">
      <c r="A574" s="218" t="str">
        <f>'02 LISTA CONTROLLO E RAPPORTO'!A574</f>
        <v/>
      </c>
      <c r="B574" s="219"/>
      <c r="C574" s="234" t="str">
        <f>'02 LISTA CONTROLLO E RAPPORTO'!C574</f>
        <v>I VA non più ammessi devono essere sostituiti. La procedura da seguire deve essere concordata con l’ente cantonale responsabile delle costruzioni di protezione.</v>
      </c>
      <c r="D574" s="236"/>
      <c r="E574" s="8" t="s">
        <v>2072</v>
      </c>
      <c r="F574" s="8" t="s">
        <v>2072</v>
      </c>
      <c r="G574" s="8" t="s">
        <v>2072</v>
      </c>
      <c r="H574" s="1"/>
    </row>
    <row r="575" spans="1:8" ht="48.75" hidden="1" customHeight="1" x14ac:dyDescent="0.25">
      <c r="A575" s="632" t="str">
        <f>'02 LISTA CONTROLLO E RAPPORTO'!A575</f>
        <v/>
      </c>
      <c r="B575" s="194">
        <f>'02 LISTA CONTROLLO E RAPPORTO'!B575</f>
        <v>3304.02</v>
      </c>
      <c r="C575" s="60" t="str">
        <f>'02 LISTA CONTROLLO E RAPPORTO'!C575</f>
        <v>Descrizione del difetto: il VA non funziona.</v>
      </c>
      <c r="D575" s="155"/>
      <c r="E575" s="8" t="s">
        <v>2072</v>
      </c>
      <c r="F575" s="8" t="s">
        <v>2072</v>
      </c>
      <c r="G575" s="8" t="s">
        <v>2072</v>
      </c>
      <c r="H575" s="1"/>
    </row>
    <row r="576" spans="1:8" ht="29.45" hidden="1" customHeight="1" x14ac:dyDescent="0.25">
      <c r="A576" s="218" t="str">
        <f>'02 LISTA CONTROLLO E RAPPORTO'!A576</f>
        <v/>
      </c>
      <c r="B576" s="219"/>
      <c r="C576" s="234" t="str">
        <f>'02 LISTA CONTROLLO E RAPPORTO'!C576</f>
        <v>Si deve incaricare una ditta specializzata (titolare dell’omologazione) di riparalo o di sostituirlo se non è più possibile ripararlo.</v>
      </c>
      <c r="D576" s="236"/>
      <c r="E576" s="8" t="s">
        <v>2072</v>
      </c>
      <c r="F576" s="8" t="s">
        <v>2072</v>
      </c>
      <c r="G576" s="8" t="s">
        <v>2072</v>
      </c>
      <c r="H576" s="1"/>
    </row>
    <row r="577" spans="1:8" ht="75.75" hidden="1" thickBot="1" x14ac:dyDescent="0.3">
      <c r="A577" s="218" t="str">
        <f>'02 LISTA CONTROLLO E RAPPORTO'!A577</f>
        <v/>
      </c>
      <c r="B577" s="219"/>
      <c r="C577" s="234" t="str">
        <f>'02 LISTA CONTROLLO E RAPPORTO'!C577</f>
        <v>Se il VA non funziona, la costruzione di protezione non è pronta all’esercizio. La procedura da seguire deve essere concordata con l’ente cantonale responsabile delle costruzioni di protezione.</v>
      </c>
      <c r="D577" s="236"/>
      <c r="E577" s="8" t="s">
        <v>2072</v>
      </c>
      <c r="F577" s="8" t="s">
        <v>2072</v>
      </c>
      <c r="G577" s="8" t="s">
        <v>2072</v>
      </c>
      <c r="H577" s="1"/>
    </row>
    <row r="578" spans="1:8" ht="45" hidden="1" customHeight="1" x14ac:dyDescent="0.25">
      <c r="A578" s="628" t="str">
        <f>'02 LISTA CONTROLLO E RAPPORTO'!A578</f>
        <v/>
      </c>
      <c r="B578" s="61">
        <f>'02 LISTA CONTROLLO E RAPPORTO'!B578</f>
        <v>3304.03</v>
      </c>
      <c r="C578" s="12" t="str">
        <f>'02 LISTA CONTROLLO E RAPPORTO'!C578</f>
        <v>Descrizione del difetto: il VA non dispone di un dispositivo di azionamento a mano.</v>
      </c>
      <c r="D578" s="72"/>
      <c r="E578" s="8" t="s">
        <v>2072</v>
      </c>
      <c r="F578" s="8" t="s">
        <v>2072</v>
      </c>
      <c r="G578" s="8" t="s">
        <v>2072</v>
      </c>
      <c r="H578" s="1"/>
    </row>
    <row r="579" spans="1:8" ht="29.45" hidden="1" customHeight="1" x14ac:dyDescent="0.25">
      <c r="A579" s="218" t="str">
        <f>'02 LISTA CONTROLLO E RAPPORTO'!A579</f>
        <v/>
      </c>
      <c r="B579" s="219"/>
      <c r="C579" s="234" t="str">
        <f>'02 LISTA CONTROLLO E RAPPORTO'!C579</f>
        <v>Questo difetto (p. es. la mancanza di un fissaggio della manovella) deve essere eliminato in collaborazione con una ditta specializzata.</v>
      </c>
      <c r="D579" s="236"/>
      <c r="E579" s="8" t="s">
        <v>2072</v>
      </c>
      <c r="F579" s="8" t="s">
        <v>2072</v>
      </c>
      <c r="G579" s="8" t="s">
        <v>2072</v>
      </c>
      <c r="H579" s="1"/>
    </row>
    <row r="580" spans="1:8" ht="45" hidden="1" customHeight="1" x14ac:dyDescent="0.25">
      <c r="A580" s="628" t="str">
        <f>'02 LISTA CONTROLLO E RAPPORTO'!A580</f>
        <v/>
      </c>
      <c r="B580" s="61">
        <f>'02 LISTA CONTROLLO E RAPPORTO'!B580</f>
        <v>3304.04</v>
      </c>
      <c r="C580" s="12" t="str">
        <f>'02 LISTA CONTROLLO E RAPPORTO'!C580</f>
        <v>Descrizione del difetto: il senso di rotazione del motore non è corretto.</v>
      </c>
      <c r="D580" s="72"/>
      <c r="E580" s="8" t="s">
        <v>2072</v>
      </c>
      <c r="F580" s="8" t="s">
        <v>2072</v>
      </c>
      <c r="G580" s="8" t="s">
        <v>2072</v>
      </c>
      <c r="H580" s="1"/>
    </row>
    <row r="581" spans="1:8" ht="15" hidden="1" customHeight="1" x14ac:dyDescent="0.25">
      <c r="A581" s="218" t="str">
        <f>'02 LISTA CONTROLLO E RAPPORTO'!A581</f>
        <v/>
      </c>
      <c r="B581" s="219"/>
      <c r="C581" s="234" t="str">
        <f>'02 LISTA CONTROLLO E RAPPORTO'!C581</f>
        <v>Si deve incaricare un professionista di correggere il difetto.</v>
      </c>
      <c r="D581" s="236"/>
      <c r="E581" s="8" t="s">
        <v>2072</v>
      </c>
      <c r="F581" s="8" t="s">
        <v>2072</v>
      </c>
      <c r="G581" s="8" t="s">
        <v>2072</v>
      </c>
      <c r="H581" s="1"/>
    </row>
    <row r="582" spans="1:8" ht="48.75" hidden="1" customHeight="1" x14ac:dyDescent="0.25">
      <c r="A582" s="632" t="str">
        <f>'02 LISTA CONTROLLO E RAPPORTO'!A582</f>
        <v/>
      </c>
      <c r="B582" s="194">
        <f>'02 LISTA CONTROLLO E RAPPORTO'!B582</f>
        <v>3304.05</v>
      </c>
      <c r="C582" s="60" t="str">
        <f>'02 LISTA CONTROLLO E RAPPORTO'!C582</f>
        <v>Descrizione del difetto: mancano le cinghie trapezoidali per tutti i tipi di funzionamento.</v>
      </c>
      <c r="D582" s="155"/>
      <c r="E582" s="8" t="s">
        <v>2072</v>
      </c>
      <c r="F582" s="8" t="s">
        <v>2072</v>
      </c>
      <c r="G582" s="8" t="s">
        <v>2072</v>
      </c>
      <c r="H582" s="1"/>
    </row>
    <row r="583" spans="1:8" ht="15" hidden="1" customHeight="1" x14ac:dyDescent="0.25">
      <c r="A583" s="218" t="str">
        <f>'02 LISTA CONTROLLO E RAPPORTO'!A583</f>
        <v/>
      </c>
      <c r="B583" s="219"/>
      <c r="C583" s="234" t="str">
        <f>'02 LISTA CONTROLLO E RAPPORTO'!C583</f>
        <v>Si devono procurare le cinghie trapezoidali.</v>
      </c>
      <c r="D583" s="236"/>
      <c r="E583" s="8" t="s">
        <v>2072</v>
      </c>
      <c r="F583" s="8" t="s">
        <v>2072</v>
      </c>
      <c r="G583" s="8" t="s">
        <v>2072</v>
      </c>
      <c r="H583" s="1"/>
    </row>
    <row r="584" spans="1:8" ht="45" hidden="1" customHeight="1" x14ac:dyDescent="0.25">
      <c r="A584" s="218" t="str">
        <f>'02 LISTA CONTROLLO E RAPPORTO'!A584</f>
        <v/>
      </c>
      <c r="B584" s="219"/>
      <c r="C584" s="234"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584" s="236"/>
      <c r="E584" s="8" t="s">
        <v>2072</v>
      </c>
      <c r="F584" s="8" t="s">
        <v>2072</v>
      </c>
      <c r="G584" s="8" t="s">
        <v>2072</v>
      </c>
      <c r="H584" s="1"/>
    </row>
    <row r="585" spans="1:8" ht="45" hidden="1" customHeight="1" x14ac:dyDescent="0.25">
      <c r="A585" s="628" t="str">
        <f>'02 LISTA CONTROLLO E RAPPORTO'!A585</f>
        <v/>
      </c>
      <c r="B585" s="61">
        <f>'02 LISTA CONTROLLO E RAPPORTO'!B585</f>
        <v>3304.06</v>
      </c>
      <c r="C585" s="12" t="str">
        <f>'02 LISTA CONTROLLO E RAPPORTO'!C585</f>
        <v>Descrizione del difetto: mancano le cinghie trapezoidali di riserva per tutti i tipi di funzionamento.</v>
      </c>
      <c r="D585" s="72"/>
      <c r="E585" s="8" t="s">
        <v>2072</v>
      </c>
      <c r="F585" s="8" t="s">
        <v>2072</v>
      </c>
      <c r="G585" s="8" t="s">
        <v>2072</v>
      </c>
      <c r="H585" s="1"/>
    </row>
    <row r="586" spans="1:8" ht="75.75" hidden="1" thickBot="1" x14ac:dyDescent="0.3">
      <c r="A586" s="218" t="str">
        <f>'02 LISTA CONTROLLO E RAPPORTO'!A586</f>
        <v/>
      </c>
      <c r="B586" s="219"/>
      <c r="C586" s="234" t="str">
        <f>'02 LISTA CONTROLLO E RAPPORTO'!C586</f>
        <v>Le cinghie di riserva mancanti devono essere procurate e contrassegnate. Per ogni cinghia trapezoidale deve essere disponibile una cinghia di riserva corrispondente debitamente contrassegnata.</v>
      </c>
      <c r="D586" s="236"/>
      <c r="E586" s="8" t="s">
        <v>2072</v>
      </c>
      <c r="F586" s="8" t="s">
        <v>2072</v>
      </c>
      <c r="G586" s="8" t="s">
        <v>2072</v>
      </c>
      <c r="H586" s="1"/>
    </row>
    <row r="587" spans="1:8" ht="46.5" hidden="1" customHeight="1" x14ac:dyDescent="0.25">
      <c r="A587" s="627" t="str">
        <f>'02 LISTA CONTROLLO E RAPPORTO'!A587</f>
        <v/>
      </c>
      <c r="B587" s="187">
        <f>'02 LISTA CONTROLLO E RAPPORTO'!B587</f>
        <v>3304.07</v>
      </c>
      <c r="C587" s="58" t="str">
        <f>'02 LISTA CONTROLLO E RAPPORTO'!C587</f>
        <v>Descrizione del difetto: il materassino filtrante per il funzionamento con aria di ricircolo manca o non è pulito.</v>
      </c>
      <c r="D587" s="71"/>
      <c r="E587" s="8" t="s">
        <v>2072</v>
      </c>
      <c r="F587" s="8" t="s">
        <v>2072</v>
      </c>
      <c r="G587" s="8" t="s">
        <v>2072</v>
      </c>
      <c r="H587" s="1"/>
    </row>
    <row r="588" spans="1:8" ht="30.6" hidden="1" customHeight="1" x14ac:dyDescent="0.25">
      <c r="A588" s="218" t="str">
        <f>'02 LISTA CONTROLLO E RAPPORTO'!A588</f>
        <v/>
      </c>
      <c r="B588" s="219"/>
      <c r="C588" s="234" t="str">
        <f>'02 LISTA CONTROLLO E RAPPORTO'!C588</f>
        <v>Il materassino filtrante per il funzionamento con aria di ricircolo deve essere pulito o sostituito.</v>
      </c>
      <c r="D588" s="236"/>
      <c r="E588" s="8" t="s">
        <v>2072</v>
      </c>
      <c r="F588" s="8" t="s">
        <v>2072</v>
      </c>
      <c r="G588" s="8" t="s">
        <v>2072</v>
      </c>
      <c r="H588" s="1"/>
    </row>
    <row r="589" spans="1:8" ht="46.5" hidden="1" customHeight="1" x14ac:dyDescent="0.25">
      <c r="A589" s="627" t="str">
        <f>'02 LISTA CONTROLLO E RAPPORTO'!A589</f>
        <v/>
      </c>
      <c r="B589" s="187">
        <f>'02 LISTA CONTROLLO E RAPPORTO'!B589</f>
        <v>3304.08</v>
      </c>
      <c r="C589" s="58" t="str">
        <f>'02 LISTA CONTROLLO E RAPPORTO'!C589</f>
        <v>Descrizione del difetto: manca il materassino filtrante di riserva per il funzionamento con aria di ricircolo.</v>
      </c>
      <c r="D589" s="71"/>
      <c r="E589" s="8" t="s">
        <v>2072</v>
      </c>
      <c r="F589" s="8" t="s">
        <v>2072</v>
      </c>
      <c r="G589" s="8" t="s">
        <v>2072</v>
      </c>
      <c r="H589" s="1"/>
    </row>
    <row r="590" spans="1:8" ht="45.75" hidden="1" thickBot="1" x14ac:dyDescent="0.3">
      <c r="A590" s="218" t="str">
        <f>'02 LISTA CONTROLLO E RAPPORTO'!A590</f>
        <v/>
      </c>
      <c r="B590" s="219"/>
      <c r="C590" s="234" t="str">
        <f>'02 LISTA CONTROLLO E RAPPORTO'!C590</f>
        <v>Il materassino filtrante di riserva per il funzionamento con aria di ricircolo deve essere procurato.</v>
      </c>
      <c r="D590" s="236"/>
      <c r="E590" s="8" t="s">
        <v>2072</v>
      </c>
      <c r="F590" s="8" t="s">
        <v>2072</v>
      </c>
      <c r="G590" s="8" t="s">
        <v>2072</v>
      </c>
      <c r="H590" s="1"/>
    </row>
    <row r="591" spans="1:8" ht="45" hidden="1" customHeight="1" x14ac:dyDescent="0.25">
      <c r="A591" s="628" t="str">
        <f>'02 LISTA CONTROLLO E RAPPORTO'!A591</f>
        <v/>
      </c>
      <c r="B591" s="61">
        <f>'02 LISTA CONTROLLO E RAPPORTO'!B591</f>
        <v>3304.09</v>
      </c>
      <c r="C591" s="12" t="str">
        <f>'02 LISTA CONTROLLO E RAPPORTO'!C591</f>
        <v>Descrizione del difetto: le VSP non si aprono (durante il funzionamento in sovrappressione).</v>
      </c>
      <c r="D591" s="72"/>
      <c r="E591" s="8" t="s">
        <v>2072</v>
      </c>
      <c r="F591" s="8" t="s">
        <v>2072</v>
      </c>
      <c r="G591" s="8" t="s">
        <v>2072</v>
      </c>
      <c r="H591" s="1"/>
    </row>
    <row r="592" spans="1:8" ht="75.75" hidden="1" thickBot="1" x14ac:dyDescent="0.3">
      <c r="A592" s="218" t="str">
        <f>'02 LISTA CONTROLLO E RAPPORTO'!A592</f>
        <v/>
      </c>
      <c r="B592" s="219"/>
      <c r="C592" s="234" t="str">
        <f>'02 LISTA CONTROLLO E RAPPORTO'!C592</f>
        <v>D’intesa con l’ente cantonale responsabile delle costruzioni di protezione, si deve incaricare una ditta specializzata di controllare la ventilazione della costruzione di protezione e di ripararla se necessario.</v>
      </c>
      <c r="D592" s="236"/>
      <c r="E592" s="8" t="s">
        <v>2072</v>
      </c>
      <c r="F592" s="8" t="s">
        <v>2072</v>
      </c>
      <c r="G592" s="8" t="s">
        <v>2072</v>
      </c>
      <c r="H592" s="1"/>
    </row>
    <row r="593" spans="1:8" ht="48.75" hidden="1" customHeight="1" x14ac:dyDescent="0.25">
      <c r="A593" s="632" t="str">
        <f>'02 LISTA CONTROLLO E RAPPORTO'!A593</f>
        <v/>
      </c>
      <c r="B593" s="194">
        <f>'02 LISTA CONTROLLO E RAPPORTO'!B593</f>
        <v>3304.1</v>
      </c>
      <c r="C593" s="60" t="str">
        <f>'02 LISTA CONTROLLO E RAPPORTO'!C593</f>
        <v>Descrizione del difetto: nel funzionamento con filtro e nel funzionamento d’emergenza non viene raggiunta la sovrappressione minima di 50 Pa.</v>
      </c>
      <c r="D593" s="155"/>
      <c r="E593" s="8" t="s">
        <v>2072</v>
      </c>
      <c r="F593" s="8" t="s">
        <v>2072</v>
      </c>
      <c r="G593" s="8" t="s">
        <v>2072</v>
      </c>
      <c r="H593" s="1"/>
    </row>
    <row r="594" spans="1:8" ht="29.45" hidden="1" customHeight="1" x14ac:dyDescent="0.25">
      <c r="A594" s="218" t="str">
        <f>'02 LISTA CONTROLLO E RAPPORTO'!A594</f>
        <v/>
      </c>
      <c r="B594" s="219"/>
      <c r="C594" s="234" t="str">
        <f>'02 LISTA CONTROLLO E RAPPORTO'!C594</f>
        <v>Si deve incaricare una ditta specializzata di controllare la ventilazione della costruzione di protezione e di ripararla se necessario.</v>
      </c>
      <c r="D594" s="236"/>
      <c r="E594" s="8" t="s">
        <v>2072</v>
      </c>
      <c r="F594" s="8" t="s">
        <v>2072</v>
      </c>
      <c r="G594" s="8" t="s">
        <v>2072</v>
      </c>
      <c r="H594" s="1"/>
    </row>
    <row r="595" spans="1:8" ht="105.75" hidden="1" thickBot="1" x14ac:dyDescent="0.3">
      <c r="A595" s="218" t="str">
        <f>'02 LISTA CONTROLLO E RAPPORTO'!A595</f>
        <v/>
      </c>
      <c r="B595" s="219"/>
      <c r="C595" s="234"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595" s="236"/>
      <c r="E595" s="8" t="s">
        <v>2072</v>
      </c>
      <c r="F595" s="8" t="s">
        <v>2072</v>
      </c>
      <c r="G595" s="8" t="s">
        <v>2072</v>
      </c>
      <c r="H595" s="1"/>
    </row>
    <row r="596" spans="1:8" ht="46.5" hidden="1" customHeight="1" x14ac:dyDescent="0.25">
      <c r="A596" s="627" t="str">
        <f>'02 LISTA CONTROLLO E RAPPORTO'!A596</f>
        <v/>
      </c>
      <c r="B596" s="187">
        <f>'02 LISTA CONTROLLO E RAPPORTO'!B596</f>
        <v>3304.11</v>
      </c>
      <c r="C596" s="58" t="str">
        <f>'02 LISTA CONTROLLO E RAPPORTO'!C596</f>
        <v>Descrizione del difetto: la sovrappressione massima di 250 Pa ammessa nel funzionamento senza filtri viene superata.</v>
      </c>
      <c r="D596" s="71"/>
      <c r="E596" s="8" t="s">
        <v>2072</v>
      </c>
      <c r="F596" s="8" t="s">
        <v>2072</v>
      </c>
      <c r="G596" s="8" t="s">
        <v>2072</v>
      </c>
      <c r="H596" s="1"/>
    </row>
    <row r="597" spans="1:8" ht="44.1" hidden="1" customHeight="1" x14ac:dyDescent="0.25">
      <c r="A597" s="218" t="str">
        <f>'02 LISTA CONTROLLO E RAPPORTO'!A597</f>
        <v/>
      </c>
      <c r="B597" s="219"/>
      <c r="C597" s="234" t="str">
        <f>'02 LISTA CONTROLLO E RAPPORTO'!C597</f>
        <v>D’intesa con l’ente cantonale responsabile delle costruzioni di protezione, si deve incaricare una ditta specializzata di controllare la ventilazione della costruzione di protezione e di ripararla se necessario.</v>
      </c>
      <c r="D597" s="236"/>
      <c r="E597" s="8" t="s">
        <v>2072</v>
      </c>
      <c r="F597" s="8" t="s">
        <v>2072</v>
      </c>
      <c r="G597" s="8" t="s">
        <v>2072</v>
      </c>
      <c r="H597" s="1"/>
    </row>
    <row r="598" spans="1:8" ht="48.75" hidden="1" customHeight="1" x14ac:dyDescent="0.25">
      <c r="A598" s="632" t="str">
        <f>'02 LISTA CONTROLLO E RAPPORTO'!A598</f>
        <v/>
      </c>
      <c r="B598" s="194">
        <f>'02 LISTA CONTROLLO E RAPPORTO'!B598</f>
        <v>3304.12</v>
      </c>
      <c r="C598" s="60" t="str">
        <f>'02 LISTA CONTROLLO E RAPPORTO'!C598</f>
        <v>Descrizione del difetto: non è possibile eseguire il controllo del funzionamento d’emergenza.</v>
      </c>
      <c r="D598" s="155"/>
      <c r="E598" s="8" t="s">
        <v>2072</v>
      </c>
      <c r="F598" s="8" t="s">
        <v>2072</v>
      </c>
      <c r="G598" s="8" t="s">
        <v>2072</v>
      </c>
      <c r="H598" s="1"/>
    </row>
    <row r="599" spans="1:8" ht="44.1" hidden="1" customHeight="1" x14ac:dyDescent="0.25">
      <c r="A599" s="218" t="str">
        <f>'02 LISTA CONTROLLO E RAPPORTO'!A599</f>
        <v/>
      </c>
      <c r="B599" s="219"/>
      <c r="C599" s="234"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599" s="236"/>
      <c r="E599" s="8" t="s">
        <v>2072</v>
      </c>
      <c r="F599" s="8" t="s">
        <v>2072</v>
      </c>
      <c r="G599" s="8" t="s">
        <v>2072</v>
      </c>
      <c r="H599" s="1"/>
    </row>
    <row r="600" spans="1:8" ht="45" hidden="1" customHeight="1" x14ac:dyDescent="0.25">
      <c r="A600" s="628" t="str">
        <f>'02 LISTA CONTROLLO E RAPPORTO'!A600</f>
        <v/>
      </c>
      <c r="B600" s="61">
        <f>'02 LISTA CONTROLLO E RAPPORTO'!B600</f>
        <v>3304.13</v>
      </c>
      <c r="C600" s="12" t="str">
        <f>'02 LISTA CONTROLLO E RAPPORTO'!C600</f>
        <v>Descrizione del difetto: manca un dispositivo di protezione antigelo dell’elemento riscaldante elettrico (se esistente).</v>
      </c>
      <c r="D600" s="72"/>
      <c r="E600" s="8" t="s">
        <v>2072</v>
      </c>
      <c r="F600" s="8" t="s">
        <v>2072</v>
      </c>
      <c r="G600" s="1"/>
      <c r="H600" s="1"/>
    </row>
    <row r="601" spans="1:8" ht="75.75" hidden="1" thickBot="1" x14ac:dyDescent="0.3">
      <c r="A601" s="218" t="str">
        <f>'02 LISTA CONTROLLO E RAPPORTO'!A601</f>
        <v/>
      </c>
      <c r="B601" s="219"/>
      <c r="C601" s="234" t="str">
        <f>'02 LISTA CONTROLLO E RAPPORTO'!C601</f>
        <v xml:space="preserve">Per evitare che in caso di basse temperature esterne l’acqua geli nel riscaldatore d’aria, il ventilatore d’immissione del VA viene disinserito da un dispositivo di protezione antigelo. </v>
      </c>
      <c r="D601" s="236"/>
      <c r="E601" s="8" t="s">
        <v>2072</v>
      </c>
      <c r="F601" s="8" t="s">
        <v>2072</v>
      </c>
      <c r="G601" s="1"/>
      <c r="H601" s="1"/>
    </row>
    <row r="602" spans="1:8" ht="60.75" hidden="1" thickBot="1" x14ac:dyDescent="0.3">
      <c r="A602" s="218" t="str">
        <f>'02 LISTA CONTROLLO E RAPPORTO'!A602</f>
        <v/>
      </c>
      <c r="B602" s="219"/>
      <c r="C602" s="234" t="str">
        <f>'02 LISTA CONTROLLO E RAPPORTO'!C602</f>
        <v>Si deve incaricare una ditta specializzata di installare un comando del dispositivo di protezione antigelo secondo le ITO 1977, pag. 3.4-10.</v>
      </c>
      <c r="D602" s="236"/>
      <c r="E602" s="8" t="s">
        <v>2072</v>
      </c>
      <c r="F602" s="8" t="s">
        <v>2072</v>
      </c>
      <c r="G602" s="1"/>
      <c r="H602" s="1"/>
    </row>
    <row r="603" spans="1:8" ht="44.1" hidden="1" customHeight="1" x14ac:dyDescent="0.25">
      <c r="A603" s="218" t="str">
        <f>'02 LISTA CONTROLLO E RAPPORTO'!A603</f>
        <v/>
      </c>
      <c r="B603" s="219"/>
      <c r="C603" s="234" t="str">
        <f>'02 LISTA CONTROLLO E RAPPORTO'!C603</f>
        <v>A tal fine si deve elaborare un progetto di rimodernamento in collaborazione con l’ente cantonale responsabile delle costruzioni di protezione da inoltrare per approvazione all’UFPP per la via di servizio.</v>
      </c>
      <c r="D603" s="236"/>
      <c r="E603" s="8" t="s">
        <v>2072</v>
      </c>
      <c r="F603" s="8" t="s">
        <v>2072</v>
      </c>
      <c r="G603" s="1"/>
      <c r="H603" s="1"/>
    </row>
    <row r="604" spans="1:8" ht="45" hidden="1" customHeight="1" x14ac:dyDescent="0.25">
      <c r="A604" s="628" t="str">
        <f>'02 LISTA CONTROLLO E RAPPORTO'!A604</f>
        <v/>
      </c>
      <c r="B604" s="61">
        <f>'02 LISTA CONTROLLO E RAPPORTO'!B604</f>
        <v>3304.14</v>
      </c>
      <c r="C604" s="12" t="str">
        <f>'02 LISTA CONTROLLO E RAPPORTO'!C604</f>
        <v>Descrizione del difetto: il comando della protezione antigelo non funziona.</v>
      </c>
      <c r="D604" s="72"/>
      <c r="E604" s="8" t="s">
        <v>2072</v>
      </c>
      <c r="F604" s="8" t="s">
        <v>2072</v>
      </c>
      <c r="G604" s="1"/>
      <c r="H604" s="1"/>
    </row>
    <row r="605" spans="1:8" ht="44.1" hidden="1" customHeight="1" x14ac:dyDescent="0.25">
      <c r="A605" s="218" t="str">
        <f>'02 LISTA CONTROLLO E RAPPORTO'!A605</f>
        <v/>
      </c>
      <c r="B605" s="219"/>
      <c r="C605" s="234"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05" s="236"/>
      <c r="E605" s="8" t="s">
        <v>2072</v>
      </c>
      <c r="F605" s="8" t="s">
        <v>2072</v>
      </c>
      <c r="G605" s="1"/>
      <c r="H605" s="1"/>
    </row>
    <row r="606" spans="1:8" ht="46.5" hidden="1" customHeight="1" x14ac:dyDescent="0.25">
      <c r="A606" s="627" t="str">
        <f>'02 LISTA CONTROLLO E RAPPORTO'!A606</f>
        <v/>
      </c>
      <c r="B606" s="187">
        <f>'02 LISTA CONTROLLO E RAPPORTO'!B606</f>
        <v>3304.15</v>
      </c>
      <c r="C606" s="58" t="str">
        <f>'02 LISTA CONTROLLO E RAPPORTO'!C606</f>
        <v>Descrizione del difetto: il riscaldamento d’emergenza (secondo elemento riscaldante elettrico) non funziona.</v>
      </c>
      <c r="D606" s="71"/>
      <c r="E606" s="8" t="s">
        <v>2072</v>
      </c>
      <c r="F606" s="8" t="s">
        <v>2072</v>
      </c>
      <c r="G606" s="1"/>
      <c r="H606" s="1"/>
    </row>
    <row r="607" spans="1:8" ht="15" hidden="1" customHeight="1" x14ac:dyDescent="0.25">
      <c r="A607" s="218" t="str">
        <f>'02 LISTA CONTROLLO E RAPPORTO'!A607</f>
        <v/>
      </c>
      <c r="B607" s="219"/>
      <c r="C607" s="234" t="str">
        <f>'02 LISTA CONTROLLO E RAPPORTO'!C607</f>
        <v>Si deve incaricare una ditta specializzata di ripararlo.</v>
      </c>
      <c r="D607" s="236"/>
      <c r="E607" s="8" t="s">
        <v>2072</v>
      </c>
      <c r="F607" s="8" t="s">
        <v>2072</v>
      </c>
      <c r="G607" s="1"/>
      <c r="H607" s="1"/>
    </row>
    <row r="608" spans="1:8" ht="46.5" hidden="1" customHeight="1" x14ac:dyDescent="0.25">
      <c r="A608" s="627" t="str">
        <f>'02 LISTA CONTROLLO E RAPPORTO'!A608</f>
        <v/>
      </c>
      <c r="B608" s="187">
        <f>'02 LISTA CONTROLLO E RAPPORTO'!B608</f>
        <v>3304.16</v>
      </c>
      <c r="C608" s="58" t="str">
        <f>'02 LISTA CONTROLLO E RAPPORTO'!C608</f>
        <v>Descrizione del difetto: il riscaldamento d’emergenza (calore residuo del motore diesel del gruppo elettrogeno d’emergenza) non funziona.</v>
      </c>
      <c r="D608" s="71"/>
      <c r="E608" s="8" t="s">
        <v>2072</v>
      </c>
      <c r="F608" s="8" t="s">
        <v>2072</v>
      </c>
      <c r="G608" s="1"/>
      <c r="H608" s="1"/>
    </row>
    <row r="609" spans="1:8" ht="15" hidden="1" customHeight="1" x14ac:dyDescent="0.25">
      <c r="A609" s="218" t="str">
        <f>'02 LISTA CONTROLLO E RAPPORTO'!A609</f>
        <v/>
      </c>
      <c r="B609" s="219"/>
      <c r="C609" s="234" t="str">
        <f>'02 LISTA CONTROLLO E RAPPORTO'!C609</f>
        <v>Si deve incaricare una ditta specializzata di ripararlo.</v>
      </c>
      <c r="D609" s="236"/>
      <c r="E609" s="8" t="s">
        <v>2072</v>
      </c>
      <c r="F609" s="8" t="s">
        <v>2072</v>
      </c>
      <c r="G609" s="1"/>
      <c r="H609" s="1"/>
    </row>
    <row r="610" spans="1:8" ht="46.5" hidden="1" customHeight="1" x14ac:dyDescent="0.25">
      <c r="A610" s="627" t="str">
        <f>'02 LISTA CONTROLLO E RAPPORTO'!A610</f>
        <v/>
      </c>
      <c r="B610" s="187">
        <f>'02 LISTA CONTROLLO E RAPPORTO'!B610</f>
        <v>3304.17</v>
      </c>
      <c r="C610" s="58" t="str">
        <f>'02 LISTA CONTROLLO E RAPPORTO'!C610</f>
        <v>Descrizione del difetto: il riscaldamento per l’utilizzo del riscaldamento normale in tempo di pace con acqua calda pompata (ACP) non funziona.</v>
      </c>
      <c r="D610" s="71"/>
      <c r="E610" s="8" t="s">
        <v>2072</v>
      </c>
      <c r="F610" s="8" t="s">
        <v>2072</v>
      </c>
      <c r="G610" s="1"/>
      <c r="H610" s="1"/>
    </row>
    <row r="611" spans="1:8" ht="15" hidden="1" customHeight="1" x14ac:dyDescent="0.25">
      <c r="A611" s="218" t="str">
        <f>'02 LISTA CONTROLLO E RAPPORTO'!A611</f>
        <v/>
      </c>
      <c r="B611" s="219"/>
      <c r="C611" s="234" t="str">
        <f>'02 LISTA CONTROLLO E RAPPORTO'!C611</f>
        <v>Si deve incaricare una ditta specializzata di ripararlo.</v>
      </c>
      <c r="D611" s="236"/>
      <c r="E611" s="8" t="s">
        <v>2072</v>
      </c>
      <c r="F611" s="8" t="s">
        <v>2072</v>
      </c>
      <c r="G611" s="1"/>
      <c r="H611" s="1"/>
    </row>
    <row r="612" spans="1:8" ht="29.45" hidden="1" customHeight="1" x14ac:dyDescent="0.25">
      <c r="A612" s="218" t="str">
        <f>'02 LISTA CONTROLLO E RAPPORTO'!A612</f>
        <v/>
      </c>
      <c r="B612" s="219"/>
      <c r="C612" s="234" t="str">
        <f>'02 LISTA CONTROLLO E RAPPORTO'!C612</f>
        <v>In presenza di un difetto ci si deve accordare con l’ente cantonale responsabile delle costruzioni di protezione su come procedere.</v>
      </c>
      <c r="D612" s="236"/>
      <c r="E612" s="8" t="s">
        <v>2072</v>
      </c>
      <c r="F612" s="8" t="s">
        <v>2072</v>
      </c>
      <c r="G612" s="1"/>
      <c r="H612" s="1"/>
    </row>
    <row r="613" spans="1:8" ht="45" hidden="1" customHeight="1" x14ac:dyDescent="0.25">
      <c r="A613" s="628" t="str">
        <f>'02 LISTA CONTROLLO E RAPPORTO'!A613</f>
        <v/>
      </c>
      <c r="B613" s="61">
        <f>'02 LISTA CONTROLLO E RAPPORTO'!B613</f>
        <v>3304.18</v>
      </c>
      <c r="C613" s="12" t="str">
        <f>'02 LISTA CONTROLLO E RAPPORTO'!C613</f>
        <v>Descrizione del difetto: appena prima dell’entrata nella costruzione di protezione manca la possibilità di chiudere la condotta di alimentazione del riscaldamento ACP.</v>
      </c>
      <c r="D613" s="72"/>
      <c r="E613" s="8" t="s">
        <v>2072</v>
      </c>
      <c r="F613" s="8" t="s">
        <v>2072</v>
      </c>
      <c r="G613" s="1"/>
      <c r="H613" s="1"/>
    </row>
    <row r="614" spans="1:8" ht="15" hidden="1" customHeight="1" x14ac:dyDescent="0.25">
      <c r="A614" s="218" t="str">
        <f>'02 LISTA CONTROLLO E RAPPORTO'!A614</f>
        <v/>
      </c>
      <c r="B614" s="219"/>
      <c r="C614" s="234" t="str">
        <f>'02 LISTA CONTROLLO E RAPPORTO'!C614</f>
        <v>Si deve incaricare una ditta specializzata di installare un dispositivo di chiusura.</v>
      </c>
      <c r="D614" s="236"/>
      <c r="E614" s="8" t="s">
        <v>2072</v>
      </c>
      <c r="F614" s="8" t="s">
        <v>2072</v>
      </c>
      <c r="G614" s="1"/>
      <c r="H614" s="1"/>
    </row>
    <row r="615" spans="1:8" ht="46.5" hidden="1" customHeight="1" x14ac:dyDescent="0.25">
      <c r="A615" s="627" t="str">
        <f>'02 LISTA CONTROLLO E RAPPORTO'!A615</f>
        <v/>
      </c>
      <c r="B615" s="187">
        <f>'02 LISTA CONTROLLO E RAPPORTO'!B615</f>
        <v>3304.19</v>
      </c>
      <c r="C615" s="58" t="str">
        <f>'02 LISTA CONTROLLO E RAPPORTO'!C615</f>
        <v>Descrizione del difetto: è presente un dispositivo di raffreddamento non previsto per il gruppo elettrogeno d’emergenza.</v>
      </c>
      <c r="D615" s="71"/>
      <c r="E615" s="8" t="s">
        <v>2072</v>
      </c>
      <c r="F615" s="8" t="s">
        <v>2072</v>
      </c>
      <c r="G615" s="1"/>
      <c r="H615" s="1"/>
    </row>
    <row r="616" spans="1:8" ht="225.75" hidden="1" thickBot="1" x14ac:dyDescent="0.3">
      <c r="A616" s="233" t="str">
        <f>'02 LISTA CONTROLLO E RAPPORTO'!A616</f>
        <v/>
      </c>
      <c r="B616" s="222"/>
      <c r="C616" s="617"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16" s="236"/>
      <c r="E616" s="8" t="s">
        <v>2072</v>
      </c>
      <c r="F616" s="8" t="s">
        <v>2072</v>
      </c>
      <c r="G616" s="1"/>
      <c r="H616" s="1"/>
    </row>
    <row r="617" spans="1:8" ht="15" customHeight="1" thickBot="1" x14ac:dyDescent="0.3">
      <c r="A617" s="73" t="str">
        <f>'02 LISTA CONTROLLO E RAPPORTO'!A617</f>
        <v/>
      </c>
      <c r="B617" s="203">
        <f>'02 LISTA CONTROLLO E RAPPORTO'!B617</f>
        <v>3305</v>
      </c>
      <c r="C617" s="616" t="str">
        <f>'02 LISTA CONTROLLO E RAPPORTO'!C617</f>
        <v>Condotte dell’aria / Clappe ermetiche ai gas / Dischi ciechi / Collegamenti flessibili</v>
      </c>
      <c r="D617" s="603"/>
      <c r="E617" s="8" t="s">
        <v>2072</v>
      </c>
      <c r="F617" s="8" t="s">
        <v>2072</v>
      </c>
      <c r="G617" s="8" t="s">
        <v>2072</v>
      </c>
      <c r="H617" s="8" t="s">
        <v>2072</v>
      </c>
    </row>
    <row r="618" spans="1:8" ht="45" customHeight="1" x14ac:dyDescent="0.25">
      <c r="A618" s="67" t="str">
        <f>'02 LISTA CONTROLLO E RAPPORTO'!A618</f>
        <v/>
      </c>
      <c r="B618" s="189">
        <f>'02 LISTA CONTROLLO E RAPPORTO'!B618</f>
        <v>3305.01</v>
      </c>
      <c r="C618" s="68" t="str">
        <f>'02 LISTA CONTROLLO E RAPPORTO'!C618</f>
        <v>Descrizione del difetto: le condotte dell’aria fresca, dell’aria filtrata, dell’aria immessa e dell’aria espulsa sono incomplete o danneggiate.</v>
      </c>
      <c r="D618" s="72"/>
      <c r="E618" s="8" t="s">
        <v>2072</v>
      </c>
      <c r="F618" s="8" t="s">
        <v>2072</v>
      </c>
      <c r="G618" s="8" t="s">
        <v>2072</v>
      </c>
      <c r="H618" s="8" t="s">
        <v>2072</v>
      </c>
    </row>
    <row r="619" spans="1:8" ht="30" customHeight="1" x14ac:dyDescent="0.25">
      <c r="A619" s="233" t="str">
        <f>'02 LISTA CONTROLLO E RAPPORTO'!A619</f>
        <v/>
      </c>
      <c r="B619" s="219"/>
      <c r="C619" s="234" t="str">
        <f>'02 LISTA CONTROLLO E RAPPORTO'!C619</f>
        <v>Le condotte dell’aria corrispondenti devono essere completate o riparate da una ditta specializzata.</v>
      </c>
      <c r="D619" s="236"/>
      <c r="E619" s="8" t="s">
        <v>2072</v>
      </c>
      <c r="F619" s="8" t="s">
        <v>2072</v>
      </c>
      <c r="G619" s="8" t="s">
        <v>2072</v>
      </c>
      <c r="H619" s="8" t="s">
        <v>2072</v>
      </c>
    </row>
    <row r="620" spans="1:8" ht="45" customHeight="1" x14ac:dyDescent="0.25">
      <c r="A620" s="628" t="str">
        <f>'02 LISTA CONTROLLO E RAPPORTO'!A620</f>
        <v/>
      </c>
      <c r="B620" s="61">
        <f>'02 LISTA CONTROLLO E RAPPORTO'!B620</f>
        <v>3305.02</v>
      </c>
      <c r="C620" s="12" t="str">
        <f>'02 LISTA CONTROLLO E RAPPORTO'!C620</f>
        <v>Descrizione del difetto: non tutte le condotte dell’aria fresca, dell’aria filtrata, dell’aria immessa e dell’aria espulsa sono fissate in modo resistente agli urti.</v>
      </c>
      <c r="D620" s="72"/>
      <c r="E620" s="8" t="s">
        <v>2072</v>
      </c>
      <c r="F620" s="8" t="s">
        <v>2072</v>
      </c>
      <c r="G620" s="8" t="s">
        <v>2072</v>
      </c>
      <c r="H620" s="8" t="s">
        <v>2072</v>
      </c>
    </row>
    <row r="621" spans="1:8" ht="29.45" customHeight="1" thickBot="1" x14ac:dyDescent="0.3">
      <c r="A621" s="218" t="str">
        <f>'02 LISTA CONTROLLO E RAPPORTO'!A621</f>
        <v/>
      </c>
      <c r="B621" s="219"/>
      <c r="C621" s="234" t="str">
        <f>'02 LISTA CONTROLLO E RAPPORTO'!C621</f>
        <v>Le condotte dell’aria corrispondenti devono essere fissate secondo le «IT resistenza agli urti» da una ditta specializzata.</v>
      </c>
      <c r="D621" s="236"/>
      <c r="E621" s="8" t="s">
        <v>2072</v>
      </c>
      <c r="F621" s="8" t="s">
        <v>2072</v>
      </c>
      <c r="G621" s="8" t="s">
        <v>2072</v>
      </c>
      <c r="H621" s="8" t="s">
        <v>2072</v>
      </c>
    </row>
    <row r="622" spans="1:8" ht="46.5" hidden="1" customHeight="1" x14ac:dyDescent="0.25">
      <c r="A622" s="627" t="str">
        <f>'02 LISTA CONTROLLO E RAPPORTO'!A622</f>
        <v/>
      </c>
      <c r="B622" s="187">
        <f>'02 LISTA CONTROLLO E RAPPORTO'!B622</f>
        <v>3305.03</v>
      </c>
      <c r="C622" s="58" t="str">
        <f>'02 LISTA CONTROLLO E RAPPORTO'!C622</f>
        <v>Descrizione del difetto: non sono indicate le posizioni di base delle clappe di regolazione per le condotte di immissione e di espulsione dell’aria.</v>
      </c>
      <c r="D622" s="71"/>
      <c r="E622" s="8" t="s">
        <v>2072</v>
      </c>
      <c r="F622" s="8" t="s">
        <v>2072</v>
      </c>
      <c r="G622" s="8" t="s">
        <v>2072</v>
      </c>
      <c r="H622" s="1"/>
    </row>
    <row r="623" spans="1:8" ht="44.1" hidden="1" customHeight="1" x14ac:dyDescent="0.25">
      <c r="A623" s="218" t="str">
        <f>'02 LISTA CONTROLLO E RAPPORTO'!A623</f>
        <v/>
      </c>
      <c r="B623" s="219"/>
      <c r="C623" s="234"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23" s="236"/>
      <c r="E623" s="8" t="s">
        <v>2072</v>
      </c>
      <c r="F623" s="8" t="s">
        <v>2072</v>
      </c>
      <c r="G623" s="8" t="s">
        <v>2072</v>
      </c>
      <c r="H623" s="1"/>
    </row>
    <row r="624" spans="1:8" ht="48.75" hidden="1" customHeight="1" x14ac:dyDescent="0.25">
      <c r="A624" s="632" t="str">
        <f>'02 LISTA CONTROLLO E RAPPORTO'!A624</f>
        <v/>
      </c>
      <c r="B624" s="194">
        <f>'02 LISTA CONTROLLO E RAPPORTO'!B624</f>
        <v>3305.04</v>
      </c>
      <c r="C624" s="60" t="str">
        <f>'02 LISTA CONTROLLO E RAPPORTO'!C624</f>
        <v>Descrizione del difetto: le clappe ermetiche ai gas / i dischi ciechi (dispositivi stagni) mancano o non funzionano.</v>
      </c>
      <c r="D624" s="155"/>
      <c r="E624" s="8" t="s">
        <v>2072</v>
      </c>
      <c r="F624" s="8" t="s">
        <v>2072</v>
      </c>
      <c r="G624" s="8" t="s">
        <v>2072</v>
      </c>
      <c r="H624" s="1"/>
    </row>
    <row r="625" spans="1:8" ht="75.75" hidden="1" thickBot="1" x14ac:dyDescent="0.3">
      <c r="A625" s="218" t="str">
        <f>'02 LISTA CONTROLLO E RAPPORTO'!A625</f>
        <v/>
      </c>
      <c r="B625" s="219"/>
      <c r="C625" s="234" t="str">
        <f>'02 LISTA CONTROLLO E RAPPORTO'!C625</f>
        <v>Le clappe ermetiche ai gas / i dischi ciechi devono essere procurati o sopposti a manutenzione (ITM: controllo del funzionamento, libertà di movimento, residui di vernice, ecc.).</v>
      </c>
      <c r="D625" s="236"/>
      <c r="E625" s="8" t="s">
        <v>2072</v>
      </c>
      <c r="F625" s="8" t="s">
        <v>2072</v>
      </c>
      <c r="G625" s="8" t="s">
        <v>2072</v>
      </c>
      <c r="H625" s="1"/>
    </row>
    <row r="626" spans="1:8" ht="29.45" hidden="1" customHeight="1" x14ac:dyDescent="0.25">
      <c r="A626" s="218" t="str">
        <f>'02 LISTA CONTROLLO E RAPPORTO'!A626</f>
        <v/>
      </c>
      <c r="B626" s="219"/>
      <c r="C626" s="234" t="str">
        <f>'02 LISTA CONTROLLO E RAPPORTO'!C626</f>
        <v>In presenza di un difetto ci si deve accordare con l’ente cantonale responsabile delle costruzioni di protezione su come procedere.</v>
      </c>
      <c r="D626" s="236"/>
      <c r="E626" s="8" t="s">
        <v>2072</v>
      </c>
      <c r="F626" s="8" t="s">
        <v>2072</v>
      </c>
      <c r="G626" s="8" t="s">
        <v>2072</v>
      </c>
      <c r="H626" s="1"/>
    </row>
    <row r="627" spans="1:8" ht="46.5" hidden="1" customHeight="1" x14ac:dyDescent="0.25">
      <c r="A627" s="627" t="str">
        <f>'02 LISTA CONTROLLO E RAPPORTO'!A627</f>
        <v/>
      </c>
      <c r="B627" s="187">
        <f>'02 LISTA CONTROLLO E RAPPORTO'!B627</f>
        <v>3305.05</v>
      </c>
      <c r="C627" s="58" t="str">
        <f>'02 LISTA CONTROLLO E RAPPORTO'!C627</f>
        <v>Descrizione del difetto: le clappe ermetiche ai gasi / i dischi ciechi (dispositivi stagni) non dispongono di un’omologazione UFPP (BZS) valida.</v>
      </c>
      <c r="D627" s="71"/>
      <c r="E627" s="8" t="s">
        <v>2072</v>
      </c>
      <c r="F627" s="8" t="s">
        <v>2072</v>
      </c>
      <c r="G627" s="8" t="s">
        <v>2072</v>
      </c>
      <c r="H627" s="1"/>
    </row>
    <row r="628" spans="1:8" ht="90.75" hidden="1" thickBot="1" x14ac:dyDescent="0.3">
      <c r="A628" s="218" t="str">
        <f>'02 LISTA CONTROLLO E RAPPORTO'!A628</f>
        <v/>
      </c>
      <c r="B628" s="219"/>
      <c r="C628" s="234" t="str">
        <f>'02 LISTA CONTROLLO E RAPPORTO'!C628</f>
        <v>Le clappe ermetiche ai gasi / i dischi ciechi che non sono più ammessi devono essere sostituiti. La procedura da seguire deve essere concordata con l’ente cantonale responsabile delle costruzioni di protezione n.</v>
      </c>
      <c r="D628" s="236"/>
      <c r="E628" s="8" t="s">
        <v>2072</v>
      </c>
      <c r="F628" s="8" t="s">
        <v>2072</v>
      </c>
      <c r="G628" s="8" t="s">
        <v>2072</v>
      </c>
      <c r="H628" s="1"/>
    </row>
    <row r="629" spans="1:8" ht="46.5" hidden="1" customHeight="1" x14ac:dyDescent="0.25">
      <c r="A629" s="627" t="str">
        <f>'02 LISTA CONTROLLO E RAPPORTO'!A629</f>
        <v/>
      </c>
      <c r="B629" s="187">
        <f>'02 LISTA CONTROLLO E RAPPORTO'!B629</f>
        <v>3305.06</v>
      </c>
      <c r="C629" s="58" t="str">
        <f>'02 LISTA CONTROLLO E RAPPORTO'!C629</f>
        <v>Descrizione del difetto: i raccordi flessibili dei tubi o dei canali sono screpolati o friabili.</v>
      </c>
      <c r="D629" s="71"/>
      <c r="E629" s="8" t="s">
        <v>2072</v>
      </c>
      <c r="F629" s="8" t="s">
        <v>2072</v>
      </c>
      <c r="G629" s="8" t="s">
        <v>2072</v>
      </c>
      <c r="H629" s="1"/>
    </row>
    <row r="630" spans="1:8" ht="15" hidden="1" customHeight="1" thickBot="1" x14ac:dyDescent="0.3">
      <c r="A630" s="233" t="str">
        <f>'02 LISTA CONTROLLO E RAPPORTO'!A630</f>
        <v/>
      </c>
      <c r="B630" s="222"/>
      <c r="C630" s="617" t="str">
        <f>'02 LISTA CONTROLLO E RAPPORTO'!C630</f>
        <v xml:space="preserve">I raccordi flessibili devono essere trattati (con silicone o sego) o sostituiti. </v>
      </c>
      <c r="D630" s="236"/>
      <c r="E630" s="8" t="s">
        <v>2072</v>
      </c>
      <c r="F630" s="8" t="s">
        <v>2072</v>
      </c>
      <c r="G630" s="8" t="s">
        <v>2072</v>
      </c>
      <c r="H630" s="1"/>
    </row>
    <row r="631" spans="1:8" ht="15.75" hidden="1" thickBot="1" x14ac:dyDescent="0.3">
      <c r="A631" s="73" t="str">
        <f>'02 LISTA CONTROLLO E RAPPORTO'!A631</f>
        <v/>
      </c>
      <c r="B631" s="203">
        <f>'02 LISTA CONTROLLO E RAPPORTO'!B631</f>
        <v>3306</v>
      </c>
      <c r="C631" s="616" t="str">
        <f>'02 LISTA CONTROLLO E RAPPORTO'!C631</f>
        <v>Prefiltri (cestelli e materassini filtranti)</v>
      </c>
      <c r="D631" s="603"/>
      <c r="E631" s="8" t="s">
        <v>2072</v>
      </c>
      <c r="F631" s="8" t="s">
        <v>2072</v>
      </c>
      <c r="G631" s="8" t="s">
        <v>2072</v>
      </c>
      <c r="H631" s="1"/>
    </row>
    <row r="632" spans="1:8" ht="45" hidden="1" customHeight="1" x14ac:dyDescent="0.25">
      <c r="A632" s="67" t="str">
        <f>'02 LISTA CONTROLLO E RAPPORTO'!A632</f>
        <v/>
      </c>
      <c r="B632" s="189">
        <f>'02 LISTA CONTROLLO E RAPPORTO'!B632</f>
        <v>3306.01</v>
      </c>
      <c r="C632" s="68" t="str">
        <f>'02 LISTA CONTROLLO E RAPPORTO'!C632</f>
        <v>Descrizione del difetto: mancano i prefiltri (cestelli per filtri rotondi, supporto per filtro piatto).</v>
      </c>
      <c r="D632" s="72"/>
      <c r="E632" s="8" t="s">
        <v>2072</v>
      </c>
      <c r="F632" s="8" t="s">
        <v>2072</v>
      </c>
      <c r="G632" s="8" t="s">
        <v>2072</v>
      </c>
      <c r="H632" s="1"/>
    </row>
    <row r="633" spans="1:8" ht="29.45" hidden="1" customHeight="1" x14ac:dyDescent="0.25">
      <c r="A633" s="233" t="str">
        <f>'02 LISTA CONTROLLO E RAPPORTO'!A633</f>
        <v/>
      </c>
      <c r="B633" s="219"/>
      <c r="C633" s="234" t="str">
        <f>'02 LISTA CONTROLLO E RAPPORTO'!C633</f>
        <v>I prefiltri mancanti devono essere procurati, compresi i materassini filtranti e un set di materassini filtranti di riserva (solo prodotti con omologazione UFPP (BZS) valida).</v>
      </c>
      <c r="D633" s="236"/>
      <c r="E633" s="8" t="s">
        <v>2072</v>
      </c>
      <c r="F633" s="8" t="s">
        <v>2072</v>
      </c>
      <c r="G633" s="8" t="s">
        <v>2072</v>
      </c>
      <c r="H633" s="1"/>
    </row>
    <row r="634" spans="1:8" ht="45" hidden="1" customHeight="1" x14ac:dyDescent="0.25">
      <c r="A634" s="628" t="str">
        <f>'02 LISTA CONTROLLO E RAPPORTO'!A634</f>
        <v/>
      </c>
      <c r="B634" s="61">
        <f>'02 LISTA CONTROLLO E RAPPORTO'!B634</f>
        <v>3306.02</v>
      </c>
      <c r="C634" s="12" t="str">
        <f>'02 LISTA CONTROLLO E RAPPORTO'!C634</f>
        <v>Descrizione del difetto: il prefiltro non dispone di un’omologazione UFPP (BZS) valida.</v>
      </c>
      <c r="D634" s="72"/>
      <c r="E634" s="8" t="s">
        <v>2072</v>
      </c>
      <c r="F634" s="8" t="s">
        <v>2072</v>
      </c>
      <c r="G634" s="8" t="s">
        <v>2072</v>
      </c>
      <c r="H634" s="1"/>
    </row>
    <row r="635" spans="1:8" ht="29.45" hidden="1" customHeight="1" x14ac:dyDescent="0.25">
      <c r="A635" s="218" t="str">
        <f>'02 LISTA CONTROLLO E RAPPORTO'!A635</f>
        <v/>
      </c>
      <c r="B635" s="219"/>
      <c r="C635" s="234" t="str">
        <f>'02 LISTA CONTROLLO E RAPPORTO'!C635</f>
        <v>I prefiltri che non sono più ammessi devono essere sostituiti. La procedura da seguire deve essere concordata con l’ente cantonale responsabile delle costruzioni di protezione.</v>
      </c>
      <c r="D635" s="236"/>
      <c r="E635" s="8" t="s">
        <v>2072</v>
      </c>
      <c r="F635" s="8" t="s">
        <v>2072</v>
      </c>
      <c r="G635" s="8" t="s">
        <v>2072</v>
      </c>
      <c r="H635" s="1"/>
    </row>
    <row r="636" spans="1:8" ht="46.5" hidden="1" customHeight="1" x14ac:dyDescent="0.25">
      <c r="A636" s="627" t="str">
        <f>'02 LISTA CONTROLLO E RAPPORTO'!A636</f>
        <v/>
      </c>
      <c r="B636" s="187">
        <f>'02 LISTA CONTROLLO E RAPPORTO'!B636</f>
        <v>3306.03</v>
      </c>
      <c r="C636" s="58" t="str">
        <f>'02 LISTA CONTROLLO E RAPPORTO'!C636</f>
        <v>Descrizione del difetto: i materassini dei prefiltri (nei filtri rotondi o piatti) mancano o non sono puliti.</v>
      </c>
      <c r="D636" s="71"/>
      <c r="E636" s="8" t="s">
        <v>2072</v>
      </c>
      <c r="F636" s="8" t="s">
        <v>2072</v>
      </c>
      <c r="G636" s="8" t="s">
        <v>2072</v>
      </c>
      <c r="H636" s="1"/>
    </row>
    <row r="637" spans="1:8" ht="44.1" hidden="1" customHeight="1" x14ac:dyDescent="0.25">
      <c r="A637" s="218" t="str">
        <f>'02 LISTA CONTROLLO E RAPPORTO'!A637</f>
        <v/>
      </c>
      <c r="B637" s="219"/>
      <c r="C637" s="234" t="str">
        <f>'02 LISTA CONTROLLO E RAPPORTO'!C637</f>
        <v>I materassini dei prefiltri sporchi devono essere puliti (sbattuti o puliti con l’aspirapolvere) oppure sostituiti. Per proteggersi dalla polvere, è consigliabile indossare una mascherina mentre si esegue la pulizia.</v>
      </c>
      <c r="D637" s="236"/>
      <c r="E637" s="8" t="s">
        <v>2072</v>
      </c>
      <c r="F637" s="8" t="s">
        <v>2072</v>
      </c>
      <c r="G637" s="8" t="s">
        <v>2072</v>
      </c>
      <c r="H637" s="1"/>
    </row>
    <row r="638" spans="1:8" ht="44.1" hidden="1" customHeight="1" x14ac:dyDescent="0.25">
      <c r="A638" s="218" t="str">
        <f>'02 LISTA CONTROLLO E RAPPORTO'!A638</f>
        <v/>
      </c>
      <c r="B638" s="219"/>
      <c r="C638" s="234" t="str">
        <f>'02 LISTA CONTROLLO E RAPPORTO'!C638</f>
        <v>Raccomandazione: i prefiltri rotondi devono essere smontati, imballati in sacchetti di plastica e immagazzinati. Al posto dei prefiltri, per il funzionamento di manutenzione si devono inserire sacchetti filtranti (vedi IMT pag. 5-22-24).</v>
      </c>
      <c r="D638" s="236"/>
      <c r="E638" s="8" t="s">
        <v>2072</v>
      </c>
      <c r="F638" s="8" t="s">
        <v>2072</v>
      </c>
      <c r="G638" s="8" t="s">
        <v>2072</v>
      </c>
      <c r="H638" s="1"/>
    </row>
    <row r="639" spans="1:8" ht="46.5" hidden="1" customHeight="1" x14ac:dyDescent="0.25">
      <c r="A639" s="627" t="str">
        <f>'02 LISTA CONTROLLO E RAPPORTO'!A639</f>
        <v/>
      </c>
      <c r="B639" s="187">
        <f>'02 LISTA CONTROLLO E RAPPORTO'!B639</f>
        <v>3306.04</v>
      </c>
      <c r="C639" s="58" t="str">
        <f>'02 LISTA CONTROLLO E RAPPORTO'!C639</f>
        <v>Descrizione del difetto: mancano i materassini di riserva per i prefiltri rotondi o piatti.</v>
      </c>
      <c r="D639" s="71"/>
      <c r="E639" s="8" t="s">
        <v>2072</v>
      </c>
      <c r="F639" s="8" t="s">
        <v>2072</v>
      </c>
      <c r="G639" s="8" t="s">
        <v>2072</v>
      </c>
      <c r="H639" s="1"/>
    </row>
    <row r="640" spans="1:8" ht="15" hidden="1" customHeight="1" x14ac:dyDescent="0.25">
      <c r="A640" s="218" t="str">
        <f>'02 LISTA CONTROLLO E RAPPORTO'!A640</f>
        <v/>
      </c>
      <c r="B640" s="219"/>
      <c r="C640" s="234" t="str">
        <f>'02 LISTA CONTROLLO E RAPPORTO'!C640</f>
        <v>Si devono procurare i materassini di riserva necessari.</v>
      </c>
      <c r="D640" s="236"/>
      <c r="E640" s="8" t="s">
        <v>2072</v>
      </c>
      <c r="F640" s="8" t="s">
        <v>2072</v>
      </c>
      <c r="G640" s="8" t="s">
        <v>2072</v>
      </c>
      <c r="H640" s="1"/>
    </row>
    <row r="641" spans="1:8" ht="59.25" hidden="1" customHeight="1" x14ac:dyDescent="0.25">
      <c r="A641" s="633" t="str">
        <f>'02 LISTA CONTROLLO E RAPPORTO'!A641</f>
        <v/>
      </c>
      <c r="B641" s="195">
        <f>'02 LISTA CONTROLLO E RAPPORTO'!B641</f>
        <v>3306.05</v>
      </c>
      <c r="C641" s="75" t="str">
        <f>'02 LISTA CONTROLLO E RAPPORTO'!C641</f>
        <v>Descrizione del difetto: i sacchetti filtranti disponibili per il funzionamento di manutenzione non sono puliti.</v>
      </c>
      <c r="D641" s="79"/>
      <c r="E641" s="8" t="s">
        <v>2072</v>
      </c>
      <c r="F641" s="8" t="s">
        <v>2072</v>
      </c>
      <c r="G641" s="8" t="s">
        <v>2072</v>
      </c>
      <c r="H641" s="1"/>
    </row>
    <row r="642" spans="1:8" ht="15" hidden="1" customHeight="1" thickBot="1" x14ac:dyDescent="0.3">
      <c r="A642" s="233" t="str">
        <f>'02 LISTA CONTROLLO E RAPPORTO'!A642</f>
        <v/>
      </c>
      <c r="B642" s="222"/>
      <c r="C642" s="617" t="str">
        <f>'02 LISTA CONTROLLO E RAPPORTO'!C642</f>
        <v>I sacchetti filtranti sporchi devono essere puliti o sostituiti.</v>
      </c>
      <c r="D642" s="236"/>
      <c r="E642" s="8" t="s">
        <v>2072</v>
      </c>
      <c r="F642" s="8" t="s">
        <v>2072</v>
      </c>
      <c r="G642" s="8" t="s">
        <v>2072</v>
      </c>
      <c r="H642" s="1"/>
    </row>
    <row r="643" spans="1:8" ht="15" customHeight="1" thickBot="1" x14ac:dyDescent="0.3">
      <c r="A643" s="73" t="str">
        <f>'02 LISTA CONTROLLO E RAPPORTO'!A643</f>
        <v/>
      </c>
      <c r="B643" s="203">
        <f>'02 LISTA CONTROLLO E RAPPORTO'!B643</f>
        <v>3307</v>
      </c>
      <c r="C643" s="616" t="str">
        <f>'02 LISTA CONTROLLO E RAPPORTO'!C643</f>
        <v>Apparecchi di misurazione (portata d’aria e sovrappressione)</v>
      </c>
      <c r="D643" s="603"/>
      <c r="E643" s="8" t="s">
        <v>2072</v>
      </c>
      <c r="F643" s="8" t="s">
        <v>2072</v>
      </c>
      <c r="G643" s="8" t="s">
        <v>2072</v>
      </c>
      <c r="H643" s="8" t="s">
        <v>2072</v>
      </c>
    </row>
    <row r="644" spans="1:8" ht="45" customHeight="1" x14ac:dyDescent="0.25">
      <c r="A644" s="67" t="str">
        <f>'02 LISTA CONTROLLO E RAPPORTO'!A644</f>
        <v/>
      </c>
      <c r="B644" s="189">
        <f>'02 LISTA CONTROLLO E RAPPORTO'!B644</f>
        <v>3307.01</v>
      </c>
      <c r="C644" s="68" t="str">
        <f>'02 LISTA CONTROLLO E RAPPORTO'!C644</f>
        <v>Descrizione del difetto: manca il debimetro per il funzionamento con e/o senza filtri.</v>
      </c>
      <c r="D644" s="72"/>
      <c r="E644" s="8" t="s">
        <v>2072</v>
      </c>
      <c r="F644" s="8" t="s">
        <v>2072</v>
      </c>
      <c r="G644" s="8" t="s">
        <v>2072</v>
      </c>
      <c r="H644" s="8" t="s">
        <v>2072</v>
      </c>
    </row>
    <row r="645" spans="1:8" ht="29.45" customHeight="1" x14ac:dyDescent="0.25">
      <c r="A645" s="233" t="str">
        <f>'02 LISTA CONTROLLO E RAPPORTO'!A645</f>
        <v/>
      </c>
      <c r="B645" s="219"/>
      <c r="C645" s="234" t="str">
        <f>'02 LISTA CONTROLLO E RAPPORTO'!C645</f>
        <v>Si deve incaricare una ditta specializzata di montare i debimetri mancanti e di eseguire le necessarie misurazioni.</v>
      </c>
      <c r="D645" s="236"/>
      <c r="E645" s="8" t="s">
        <v>2072</v>
      </c>
      <c r="F645" s="8" t="s">
        <v>2072</v>
      </c>
      <c r="G645" s="8" t="s">
        <v>2072</v>
      </c>
      <c r="H645" s="8" t="s">
        <v>2072</v>
      </c>
    </row>
    <row r="646" spans="1:8" ht="45" customHeight="1" x14ac:dyDescent="0.25">
      <c r="A646" s="628" t="str">
        <f>'02 LISTA CONTROLLO E RAPPORTO'!A646</f>
        <v/>
      </c>
      <c r="B646" s="61">
        <f>'02 LISTA CONTROLLO E RAPPORTO'!B646</f>
        <v>3307.02</v>
      </c>
      <c r="C646" s="12" t="str">
        <f>'02 LISTA CONTROLLO E RAPPORTO'!C646</f>
        <v>Descrizione del difetto: il debimetro non funziona.</v>
      </c>
      <c r="D646" s="72"/>
      <c r="E646" s="8" t="s">
        <v>2072</v>
      </c>
      <c r="F646" s="8" t="s">
        <v>2072</v>
      </c>
      <c r="G646" s="8" t="s">
        <v>2072</v>
      </c>
      <c r="H646" s="8" t="s">
        <v>2072</v>
      </c>
    </row>
    <row r="647" spans="1:8" ht="45" x14ac:dyDescent="0.25">
      <c r="A647" s="218" t="str">
        <f>'02 LISTA CONTROLLO E RAPPORTO'!A647</f>
        <v/>
      </c>
      <c r="B647" s="219"/>
      <c r="C647" s="234" t="str">
        <f>'02 LISTA CONTROLLO E RAPPORTO'!C647</f>
        <v>Il debimetro deve essere sostituito da una ditta specializzata con un prodotto normalmente ottenibile in commercio.</v>
      </c>
      <c r="D647" s="236"/>
      <c r="E647" s="8" t="s">
        <v>2072</v>
      </c>
      <c r="F647" s="8" t="s">
        <v>2072</v>
      </c>
      <c r="G647" s="8" t="s">
        <v>2072</v>
      </c>
      <c r="H647" s="8" t="s">
        <v>2072</v>
      </c>
    </row>
    <row r="648" spans="1:8" ht="46.5" customHeight="1" x14ac:dyDescent="0.25">
      <c r="A648" s="627" t="str">
        <f>'02 LISTA CONTROLLO E RAPPORTO'!A648</f>
        <v/>
      </c>
      <c r="B648" s="187">
        <f>'02 LISTA CONTROLLO E RAPPORTO'!B648</f>
        <v>3307.03</v>
      </c>
      <c r="C648" s="58" t="str">
        <f>'02 LISTA CONTROLLO E RAPPORTO'!C648</f>
        <v>Descrizione del difetto: sul debimetro mancano le tacche rossa e blu per il funzionamento con e senza filtri.</v>
      </c>
      <c r="D648" s="71"/>
      <c r="E648" s="8" t="s">
        <v>2072</v>
      </c>
      <c r="F648" s="8" t="s">
        <v>2072</v>
      </c>
      <c r="G648" s="8" t="s">
        <v>2072</v>
      </c>
      <c r="H648" s="8" t="s">
        <v>2072</v>
      </c>
    </row>
    <row r="649" spans="1:8" ht="29.45" customHeight="1" thickBot="1" x14ac:dyDescent="0.3">
      <c r="A649" s="218" t="str">
        <f>'02 LISTA CONTROLLO E RAPPORTO'!A649</f>
        <v/>
      </c>
      <c r="B649" s="219"/>
      <c r="C649" s="234" t="str">
        <f>'02 LISTA CONTROLLO E RAPPORTO'!C649</f>
        <v>Si deve incaricare una ditta specializzata di eseguire le necessarie misurazioni e di contrassegnare il debimetro (tacca rossa e tacca blu).</v>
      </c>
      <c r="D649" s="236"/>
      <c r="E649" s="8" t="s">
        <v>2072</v>
      </c>
      <c r="F649" s="8" t="s">
        <v>2072</v>
      </c>
      <c r="G649" s="8" t="s">
        <v>2072</v>
      </c>
      <c r="H649" s="8" t="s">
        <v>2072</v>
      </c>
    </row>
    <row r="650" spans="1:8" ht="46.5" hidden="1" customHeight="1" x14ac:dyDescent="0.25">
      <c r="A650" s="627" t="str">
        <f>'02 LISTA CONTROLLO E RAPPORTO'!A650</f>
        <v/>
      </c>
      <c r="B650" s="187">
        <f>'02 LISTA CONTROLLO E RAPPORTO'!B650</f>
        <v>3307.04</v>
      </c>
      <c r="C650" s="58" t="str">
        <f>'02 LISTA CONTROLLO E RAPPORTO'!C650</f>
        <v>Descrizione del difetto: manca un debimetro per il funzionamento con ricircolo dell’aria.</v>
      </c>
      <c r="D650" s="71"/>
      <c r="E650" s="8" t="s">
        <v>2072</v>
      </c>
      <c r="F650" s="8" t="s">
        <v>2072</v>
      </c>
      <c r="G650" s="8" t="s">
        <v>2072</v>
      </c>
      <c r="H650" s="1"/>
    </row>
    <row r="651" spans="1:8" ht="15" hidden="1" customHeight="1" x14ac:dyDescent="0.25">
      <c r="A651" s="218" t="str">
        <f>'02 LISTA CONTROLLO E RAPPORTO'!A651</f>
        <v/>
      </c>
      <c r="B651" s="219"/>
      <c r="C651" s="234" t="str">
        <f>'02 LISTA CONTROLLO E RAPPORTO'!C651</f>
        <v>Si deve incaricare una ditta specializzata di montare il debimetro.</v>
      </c>
      <c r="D651" s="236"/>
      <c r="E651" s="8" t="s">
        <v>2072</v>
      </c>
      <c r="F651" s="8" t="s">
        <v>2072</v>
      </c>
      <c r="G651" s="8" t="s">
        <v>2072</v>
      </c>
      <c r="H651" s="1"/>
    </row>
    <row r="652" spans="1:8" ht="45" hidden="1" customHeight="1" x14ac:dyDescent="0.25">
      <c r="A652" s="628" t="str">
        <f>'02 LISTA CONTROLLO E RAPPORTO'!A652</f>
        <v/>
      </c>
      <c r="B652" s="61">
        <f>'02 LISTA CONTROLLO E RAPPORTO'!B652</f>
        <v>3307.05</v>
      </c>
      <c r="C652" s="12" t="str">
        <f>'02 LISTA CONTROLLO E RAPPORTO'!C652</f>
        <v>Descrizione del difetto: manca un manometro per misurare la sovrappressione all’interno dei locali.</v>
      </c>
      <c r="D652" s="72"/>
      <c r="E652" s="8" t="s">
        <v>2072</v>
      </c>
      <c r="F652" s="8" t="s">
        <v>2072</v>
      </c>
      <c r="G652" s="8" t="s">
        <v>2072</v>
      </c>
      <c r="H652" s="1"/>
    </row>
    <row r="653" spans="1:8" ht="29.45" hidden="1" customHeight="1" x14ac:dyDescent="0.25">
      <c r="A653" s="218" t="str">
        <f>'02 LISTA CONTROLLO E RAPPORTO'!A653</f>
        <v/>
      </c>
      <c r="B653" s="219"/>
      <c r="C653" s="234" t="str">
        <f>'02 LISTA CONTROLLO E RAPPORTO'!C653</f>
        <v>Si deve incaricare una ditta specializzata di montare il manometro mancante e di eseguire le necessarie misurazioni.</v>
      </c>
      <c r="D653" s="236"/>
      <c r="E653" s="8" t="s">
        <v>2072</v>
      </c>
      <c r="F653" s="8" t="s">
        <v>2072</v>
      </c>
      <c r="G653" s="8" t="s">
        <v>2072</v>
      </c>
      <c r="H653" s="1"/>
    </row>
    <row r="654" spans="1:8" ht="45" hidden="1" customHeight="1" x14ac:dyDescent="0.25">
      <c r="A654" s="628" t="str">
        <f>'02 LISTA CONTROLLO E RAPPORTO'!A654</f>
        <v/>
      </c>
      <c r="B654" s="61">
        <f>'02 LISTA CONTROLLO E RAPPORTO'!B654</f>
        <v>3307.06</v>
      </c>
      <c r="C654"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54" s="72"/>
      <c r="E654" s="8" t="s">
        <v>2072</v>
      </c>
      <c r="F654" s="8" t="s">
        <v>2072</v>
      </c>
      <c r="G654" s="8" t="s">
        <v>2072</v>
      </c>
      <c r="H654" s="1"/>
    </row>
    <row r="655" spans="1:8" ht="165.75" hidden="1" thickBot="1" x14ac:dyDescent="0.3">
      <c r="A655" s="218" t="str">
        <f>'02 LISTA CONTROLLO E RAPPORTO'!A655</f>
        <v/>
      </c>
      <c r="B655" s="219"/>
      <c r="C655" s="234"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55" s="236"/>
      <c r="E655" s="8" t="s">
        <v>2072</v>
      </c>
      <c r="F655" s="8" t="s">
        <v>2072</v>
      </c>
      <c r="G655" s="8" t="s">
        <v>2072</v>
      </c>
      <c r="H655" s="1"/>
    </row>
    <row r="656" spans="1:8" ht="45" hidden="1" customHeight="1" x14ac:dyDescent="0.25">
      <c r="A656" s="628" t="str">
        <f>'02 LISTA CONTROLLO E RAPPORTO'!A656</f>
        <v/>
      </c>
      <c r="B656" s="61">
        <f>'02 LISTA CONTROLLO E RAPPORTO'!B656</f>
        <v>3307.07</v>
      </c>
      <c r="C656" s="12" t="str">
        <f>'02 LISTA CONTROLLO E RAPPORTO'!C656</f>
        <v>Descrizione del difetto: a ventilazione spenta non tutti gli apparecchi di misurazione indicano “0”.</v>
      </c>
      <c r="D656" s="72"/>
      <c r="E656" s="8" t="s">
        <v>2072</v>
      </c>
      <c r="F656" s="8" t="s">
        <v>2072</v>
      </c>
      <c r="G656" s="8" t="s">
        <v>2072</v>
      </c>
      <c r="H656" s="1"/>
    </row>
    <row r="657" spans="1:8" ht="120.75" hidden="1" thickBot="1" x14ac:dyDescent="0.3">
      <c r="A657" s="218" t="str">
        <f>'02 LISTA CONTROLLO E RAPPORTO'!A657</f>
        <v/>
      </c>
      <c r="B657" s="219"/>
      <c r="C657" s="234"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57" s="236"/>
      <c r="E657" s="8" t="s">
        <v>2072</v>
      </c>
      <c r="F657" s="8" t="s">
        <v>2072</v>
      </c>
      <c r="G657" s="8" t="s">
        <v>2072</v>
      </c>
      <c r="H657" s="1"/>
    </row>
    <row r="658" spans="1:8" ht="45" hidden="1" customHeight="1" x14ac:dyDescent="0.25">
      <c r="A658" s="628" t="str">
        <f>'02 LISTA CONTROLLO E RAPPORTO'!A658</f>
        <v/>
      </c>
      <c r="B658" s="61">
        <f>'02 LISTA CONTROLLO E RAPPORTO'!B658</f>
        <v>3307.08</v>
      </c>
      <c r="C658" s="12" t="str">
        <f>'02 LISTA CONTROLLO E RAPPORTO'!C658</f>
        <v>Descrizione del difetto: gli apparecchi di misurazione non sono orizzontali o manca liquido di misurazione.</v>
      </c>
      <c r="D658" s="72"/>
      <c r="E658" s="8" t="s">
        <v>2072</v>
      </c>
      <c r="F658" s="8" t="s">
        <v>2072</v>
      </c>
      <c r="G658" s="8" t="s">
        <v>2072</v>
      </c>
      <c r="H658" s="1"/>
    </row>
    <row r="659" spans="1:8" ht="90.75" hidden="1" thickBot="1" x14ac:dyDescent="0.3">
      <c r="A659" s="218" t="str">
        <f>'02 LISTA CONTROLLO E RAPPORTO'!A659</f>
        <v/>
      </c>
      <c r="B659" s="219"/>
      <c r="C659" s="621" t="str">
        <f>'02 LISTA CONTROLLO E RAPPORTO'!C659</f>
        <v>Gli apparecchi di misurazione devono essere montati in posizione orizzontale. Se necessario rabboccare i manometri a tubo inclinato con l’apposito liquido. Si raccomanda di inserire le seguenti posizioni nella LM:</v>
      </c>
      <c r="D659" s="236"/>
      <c r="E659" s="8" t="s">
        <v>2072</v>
      </c>
      <c r="F659" s="8" t="s">
        <v>2072</v>
      </c>
      <c r="G659" s="8" t="s">
        <v>2072</v>
      </c>
      <c r="H659" s="1"/>
    </row>
    <row r="660" spans="1:8" ht="15" hidden="1" customHeight="1" x14ac:dyDescent="0.25">
      <c r="A660" s="218" t="str">
        <f>'02 LISTA CONTROLLO E RAPPORTO'!A660</f>
        <v/>
      </c>
      <c r="B660" s="219"/>
      <c r="C660" s="622" t="str">
        <f>'02 LISTA CONTROLLO E RAPPORTO'!C660</f>
        <v>-        c’è il liquido nei manometri a tubo inclinato?</v>
      </c>
      <c r="D660" s="236"/>
      <c r="E660" s="8" t="s">
        <v>2072</v>
      </c>
      <c r="F660" s="8" t="s">
        <v>2072</v>
      </c>
      <c r="G660" s="8" t="s">
        <v>2072</v>
      </c>
      <c r="H660" s="1"/>
    </row>
    <row r="661" spans="1:8" ht="15" hidden="1" customHeight="1" x14ac:dyDescent="0.25">
      <c r="A661" s="218" t="str">
        <f>'02 LISTA CONTROLLO E RAPPORTO'!A661</f>
        <v/>
      </c>
      <c r="B661" s="219"/>
      <c r="C661" s="622" t="str">
        <f>'02 LISTA CONTROLLO E RAPPORTO'!C661</f>
        <v>-        gli apparecchi di misurazione sono montati in posizione orizzontale?</v>
      </c>
      <c r="D661" s="236"/>
      <c r="E661" s="8" t="s">
        <v>2072</v>
      </c>
      <c r="F661" s="8" t="s">
        <v>2072</v>
      </c>
      <c r="G661" s="8" t="s">
        <v>2072</v>
      </c>
      <c r="H661" s="1"/>
    </row>
    <row r="662" spans="1:8" ht="15" hidden="1" customHeight="1" thickBot="1" x14ac:dyDescent="0.3">
      <c r="A662" s="218" t="str">
        <f>'02 LISTA CONTROLLO E RAPPORTO'!A662</f>
        <v/>
      </c>
      <c r="B662" s="222"/>
      <c r="C662" s="623" t="str">
        <f>'02 LISTA CONTROLLO E RAPPORTO'!C662</f>
        <v>-        gli apparecchi di misurazione sono regolati su "0"?</v>
      </c>
      <c r="D662" s="236"/>
      <c r="E662" s="8" t="s">
        <v>2072</v>
      </c>
      <c r="F662" s="8" t="s">
        <v>2072</v>
      </c>
      <c r="G662" s="8" t="s">
        <v>2072</v>
      </c>
      <c r="H662" s="1"/>
    </row>
    <row r="663" spans="1:8" ht="15.75" hidden="1" thickBot="1" x14ac:dyDescent="0.3">
      <c r="A663" s="73" t="str">
        <f>'02 LISTA CONTROLLO E RAPPORTO'!A663</f>
        <v/>
      </c>
      <c r="B663" s="203">
        <f>'02 LISTA CONTROLLO E RAPPORTO'!B663</f>
        <v>3308</v>
      </c>
      <c r="C663" s="616" t="str">
        <f>'02 LISTA CONTROLLO E RAPPORTO'!C663</f>
        <v>Ventilatore d’espulsione</v>
      </c>
      <c r="D663" s="603"/>
      <c r="E663" s="8" t="s">
        <v>2072</v>
      </c>
      <c r="F663" s="8" t="s">
        <v>2072</v>
      </c>
      <c r="G663" s="8" t="s">
        <v>2072</v>
      </c>
      <c r="H663" s="1"/>
    </row>
    <row r="664" spans="1:8" ht="45" hidden="1" customHeight="1" x14ac:dyDescent="0.25">
      <c r="A664" s="628" t="str">
        <f>'02 LISTA CONTROLLO E RAPPORTO'!A664</f>
        <v/>
      </c>
      <c r="B664" s="189">
        <f>'02 LISTA CONTROLLO E RAPPORTO'!B664</f>
        <v>3308.01</v>
      </c>
      <c r="C664" s="68" t="str">
        <f>'02 LISTA CONTROLLO E RAPPORTO'!C664</f>
        <v>Descrizione del difetto: i ventilatori d’espulsione integrati nella costruzione non funzionano.</v>
      </c>
      <c r="D664" s="72"/>
      <c r="E664" s="8" t="s">
        <v>2072</v>
      </c>
      <c r="F664" s="8" t="s">
        <v>2072</v>
      </c>
      <c r="G664" s="8" t="s">
        <v>2072</v>
      </c>
      <c r="H664" s="1"/>
    </row>
    <row r="665" spans="1:8" ht="15" hidden="1" customHeight="1" x14ac:dyDescent="0.25">
      <c r="A665" s="218" t="str">
        <f>'02 LISTA CONTROLLO E RAPPORTO'!A665</f>
        <v/>
      </c>
      <c r="B665" s="219"/>
      <c r="C665" s="234" t="str">
        <f>'02 LISTA CONTROLLO E RAPPORTO'!C665</f>
        <v>Questo difetto deve essere eliminato da una ditta specializzata.</v>
      </c>
      <c r="D665" s="236"/>
      <c r="E665" s="8" t="s">
        <v>2072</v>
      </c>
      <c r="F665" s="8" t="s">
        <v>2072</v>
      </c>
      <c r="G665" s="8" t="s">
        <v>2072</v>
      </c>
      <c r="H665" s="1"/>
    </row>
    <row r="666" spans="1:8" ht="45" hidden="1" customHeight="1" x14ac:dyDescent="0.25">
      <c r="A666" s="628" t="str">
        <f>'02 LISTA CONTROLLO E RAPPORTO'!A666</f>
        <v/>
      </c>
      <c r="B666" s="61">
        <f>'02 LISTA CONTROLLO E RAPPORTO'!B666</f>
        <v>3308.02</v>
      </c>
      <c r="C666" s="12" t="str">
        <f>'02 LISTA CONTROLLO E RAPPORTO'!C666</f>
        <v>Descrizione del difetto: i ventilatori d’espulsione non sono collegati agli apparecchi di ventilazione tramite un interblocco elettrico previsto per questo tipo di costruzione di protezione (esercizio solo con VA in funzione).</v>
      </c>
      <c r="D666" s="72"/>
      <c r="E666" s="8" t="s">
        <v>2072</v>
      </c>
      <c r="F666" s="8" t="s">
        <v>2072</v>
      </c>
      <c r="G666" s="8" t="s">
        <v>2072</v>
      </c>
      <c r="H666" s="1"/>
    </row>
    <row r="667" spans="1:8" ht="180.75" hidden="1" thickBot="1" x14ac:dyDescent="0.3">
      <c r="A667" s="218" t="str">
        <f>'02 LISTA CONTROLLO E RAPPORTO'!A667</f>
        <v/>
      </c>
      <c r="B667" s="219"/>
      <c r="C667" s="234"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67" s="236"/>
      <c r="E667" s="8" t="s">
        <v>2072</v>
      </c>
      <c r="F667" s="8" t="s">
        <v>2072</v>
      </c>
      <c r="G667" s="8" t="s">
        <v>2072</v>
      </c>
      <c r="H667" s="1"/>
    </row>
    <row r="668" spans="1:8" ht="46.5" hidden="1" customHeight="1" x14ac:dyDescent="0.25">
      <c r="A668" s="627" t="str">
        <f>'02 LISTA CONTROLLO E RAPPORTO'!A668</f>
        <v/>
      </c>
      <c r="B668" s="187">
        <f>'02 LISTA CONTROLLO E RAPPORTO'!B668</f>
        <v>3308.03</v>
      </c>
      <c r="C668" s="58" t="str">
        <f>'02 LISTA CONTROLLO E RAPPORTO'!C668</f>
        <v>Descrizione del difetto: il senso di rotazione del ventilatore d’espulsione non è corretto.</v>
      </c>
      <c r="D668" s="71"/>
      <c r="E668" s="8" t="s">
        <v>2072</v>
      </c>
      <c r="F668" s="8" t="s">
        <v>2072</v>
      </c>
      <c r="G668" s="8" t="s">
        <v>2072</v>
      </c>
      <c r="H668" s="1"/>
    </row>
    <row r="669" spans="1:8" ht="15" hidden="1" customHeight="1" x14ac:dyDescent="0.25">
      <c r="A669" s="218" t="str">
        <f>'02 LISTA CONTROLLO E RAPPORTO'!A669</f>
        <v/>
      </c>
      <c r="B669" s="219"/>
      <c r="C669" s="234" t="str">
        <f>'02 LISTA CONTROLLO E RAPPORTO'!C669</f>
        <v>Questo difetto deve essere eliminato da una ditta specializzata.</v>
      </c>
      <c r="D669" s="236"/>
      <c r="E669" s="8" t="s">
        <v>2072</v>
      </c>
      <c r="F669" s="8" t="s">
        <v>2072</v>
      </c>
      <c r="G669" s="8" t="s">
        <v>2072</v>
      </c>
      <c r="H669" s="1"/>
    </row>
    <row r="670" spans="1:8" ht="46.5" hidden="1" customHeight="1" x14ac:dyDescent="0.25">
      <c r="A670" s="627" t="str">
        <f>'02 LISTA CONTROLLO E RAPPORTO'!A670</f>
        <v/>
      </c>
      <c r="B670" s="187">
        <f>'02 LISTA CONTROLLO E RAPPORTO'!B670</f>
        <v>3308.04</v>
      </c>
      <c r="C670" s="58" t="str">
        <f>'02 LISTA CONTROLLO E RAPPORTO'!C670</f>
        <v>Descrizione del difetto: mancano cinghie trapezoidali di riserva.</v>
      </c>
      <c r="D670" s="71"/>
      <c r="E670" s="8" t="s">
        <v>2072</v>
      </c>
      <c r="F670" s="8" t="s">
        <v>2072</v>
      </c>
      <c r="G670" s="8" t="s">
        <v>2072</v>
      </c>
      <c r="H670" s="1"/>
    </row>
    <row r="671" spans="1:8" ht="75.75" hidden="1" thickBot="1" x14ac:dyDescent="0.3">
      <c r="A671" s="218" t="str">
        <f>'02 LISTA CONTROLLO E RAPPORTO'!A671</f>
        <v/>
      </c>
      <c r="B671" s="222"/>
      <c r="C671" s="617" t="str">
        <f>'02 LISTA CONTROLLO E RAPPORTO'!C671</f>
        <v>Le cinghie trapezoidali mancanti devono essere procurate e contrassegnate. Per ogni cinghia trapezoidale deve essere disponibile una cinghia di riserva corrispondente debitamente contrassegnata.</v>
      </c>
      <c r="D671" s="237"/>
      <c r="E671" s="8" t="s">
        <v>2072</v>
      </c>
      <c r="F671" s="8" t="s">
        <v>2072</v>
      </c>
      <c r="G671" s="8" t="s">
        <v>2072</v>
      </c>
      <c r="H671" s="1"/>
    </row>
    <row r="672" spans="1:8" ht="16.5" hidden="1" customHeight="1" thickBot="1" x14ac:dyDescent="0.3">
      <c r="A672" s="154" t="str">
        <f>'02 LISTA CONTROLLO E RAPPORTO'!A672</f>
        <v/>
      </c>
      <c r="B672" s="614">
        <f>'02 LISTA CONTROLLO E RAPPORTO'!B672</f>
        <v>3400</v>
      </c>
      <c r="C672" s="615" t="str">
        <f>'02 LISTA CONTROLLO E RAPPORTO'!C672</f>
        <v xml:space="preserve">Clima </v>
      </c>
      <c r="D672" s="612"/>
      <c r="E672" s="8" t="s">
        <v>2072</v>
      </c>
      <c r="F672" s="8" t="s">
        <v>2072</v>
      </c>
      <c r="G672" s="8" t="s">
        <v>2072</v>
      </c>
      <c r="H672" s="1"/>
    </row>
    <row r="673" spans="1:8" ht="15.75" hidden="1" thickBot="1" x14ac:dyDescent="0.3">
      <c r="A673" s="73" t="str">
        <f>'02 LISTA CONTROLLO E RAPPORTO'!A673</f>
        <v/>
      </c>
      <c r="B673" s="203">
        <f>'02 LISTA CONTROLLO E RAPPORTO'!B673</f>
        <v>3401</v>
      </c>
      <c r="C673" s="616" t="str">
        <f>'02 LISTA CONTROLLO E RAPPORTO'!C673</f>
        <v xml:space="preserve">Umidità dell’aria </v>
      </c>
      <c r="D673" s="603"/>
      <c r="E673" s="8" t="s">
        <v>2072</v>
      </c>
      <c r="F673" s="8" t="s">
        <v>2072</v>
      </c>
      <c r="G673" s="8" t="s">
        <v>2072</v>
      </c>
      <c r="H673" s="1"/>
    </row>
    <row r="674" spans="1:8" ht="72.95" hidden="1" customHeight="1" x14ac:dyDescent="0.25">
      <c r="A674" s="320" t="str">
        <f>'02 LISTA CONTROLLO E RAPPORTO'!A674</f>
        <v/>
      </c>
      <c r="B674" s="226"/>
      <c r="C674" s="618"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74" s="236"/>
      <c r="E674" s="8" t="s">
        <v>2072</v>
      </c>
      <c r="F674" s="8" t="s">
        <v>2072</v>
      </c>
      <c r="G674" s="8" t="s">
        <v>2072</v>
      </c>
      <c r="H674" s="1"/>
    </row>
    <row r="675" spans="1:8" ht="45" hidden="1" customHeight="1" x14ac:dyDescent="0.25">
      <c r="A675" s="628" t="str">
        <f>'02 LISTA CONTROLLO E RAPPORTO'!A675</f>
        <v/>
      </c>
      <c r="B675" s="61">
        <f>'02 LISTA CONTROLLO E RAPPORTO'!B675</f>
        <v>3401.01</v>
      </c>
      <c r="C675" s="12" t="str">
        <f>'02 LISTA CONTROLLO E RAPPORTO'!C675</f>
        <v>Descrizione del difetto: nella costruzione di protezione non sono stati montati abbastanza igrometri.</v>
      </c>
      <c r="D675" s="72"/>
      <c r="E675" s="8" t="s">
        <v>2072</v>
      </c>
      <c r="F675" s="8" t="s">
        <v>2072</v>
      </c>
      <c r="G675" s="8" t="s">
        <v>2072</v>
      </c>
      <c r="H675" s="1"/>
    </row>
    <row r="676" spans="1:8" ht="44.1" hidden="1" customHeight="1" x14ac:dyDescent="0.25">
      <c r="A676" s="218" t="str">
        <f>'02 LISTA CONTROLLO E RAPPORTO'!A676</f>
        <v/>
      </c>
      <c r="B676" s="219"/>
      <c r="C676" s="234"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76" s="236"/>
      <c r="E676" s="8" t="s">
        <v>2072</v>
      </c>
      <c r="F676" s="8" t="s">
        <v>2072</v>
      </c>
      <c r="G676" s="8" t="s">
        <v>2072</v>
      </c>
      <c r="H676" s="1"/>
    </row>
    <row r="677" spans="1:8" ht="45" hidden="1" customHeight="1" x14ac:dyDescent="0.25">
      <c r="A677" s="628" t="str">
        <f>'02 LISTA CONTROLLO E RAPPORTO'!A677</f>
        <v/>
      </c>
      <c r="B677" s="61">
        <f>'02 LISTA CONTROLLO E RAPPORTO'!B677</f>
        <v>3401.02</v>
      </c>
      <c r="C677" s="12" t="str">
        <f>'02 LISTA CONTROLLO E RAPPORTO'!C677</f>
        <v>Descrizione del difetto: le tabelle con i risultati delle misurazioni dell’umidità dell’aria non sono aggiornate e tenute su tutto l’arco dell’anno.</v>
      </c>
      <c r="D677" s="72"/>
      <c r="E677" s="8" t="s">
        <v>2072</v>
      </c>
      <c r="F677" s="8" t="s">
        <v>2072</v>
      </c>
      <c r="G677" s="8" t="s">
        <v>2072</v>
      </c>
      <c r="H677" s="1"/>
    </row>
    <row r="678" spans="1:8" ht="44.1" hidden="1" customHeight="1" x14ac:dyDescent="0.25">
      <c r="A678" s="218" t="str">
        <f>'02 LISTA CONTROLLO E RAPPORTO'!A678</f>
        <v/>
      </c>
      <c r="B678" s="219"/>
      <c r="C678" s="234" t="str">
        <f>'02 LISTA CONTROLLO E RAPPORTO'!C678</f>
        <v>Non è quindi possibile valutare in modo affidabile le condizioni climatiche su tutto l’arco dell’anno. Queste devono essere rilevate ad esempio nell’ambito del giro di controllo mensile ed aggiornate regolarmente nelle tabelle.</v>
      </c>
      <c r="D678" s="236"/>
      <c r="E678" s="8" t="s">
        <v>2072</v>
      </c>
      <c r="F678" s="8" t="s">
        <v>2072</v>
      </c>
      <c r="G678" s="8" t="s">
        <v>2072</v>
      </c>
      <c r="H678" s="1"/>
    </row>
    <row r="679" spans="1:8" ht="45" hidden="1" customHeight="1" x14ac:dyDescent="0.25">
      <c r="A679" s="628" t="str">
        <f>'02 LISTA CONTROLLO E RAPPORTO'!A679</f>
        <v/>
      </c>
      <c r="B679" s="61">
        <f>'02 LISTA CONTROLLO E RAPPORTO'!B679</f>
        <v>3401.03</v>
      </c>
      <c r="C679" s="12" t="str">
        <f>'02 LISTA CONTROLLO E RAPPORTO'!C679</f>
        <v>Descrizione del difetto: non è possibile mantenere l’umidità dell’aria costantemente sotto il 65%.</v>
      </c>
      <c r="D679" s="72"/>
      <c r="E679" s="8" t="s">
        <v>2072</v>
      </c>
      <c r="F679" s="8" t="s">
        <v>2072</v>
      </c>
      <c r="G679" s="8" t="s">
        <v>2072</v>
      </c>
      <c r="H679" s="1"/>
    </row>
    <row r="680" spans="1:8" ht="135.75" hidden="1" thickBot="1" x14ac:dyDescent="0.3">
      <c r="A680" s="218" t="str">
        <f>'02 LISTA CONTROLLO E RAPPORTO'!A680</f>
        <v/>
      </c>
      <c r="B680" s="219"/>
      <c r="C680" s="234"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680" s="236"/>
      <c r="E680" s="8" t="s">
        <v>2072</v>
      </c>
      <c r="F680" s="8" t="s">
        <v>2072</v>
      </c>
      <c r="G680" s="8" t="s">
        <v>2072</v>
      </c>
      <c r="H680" s="1"/>
    </row>
    <row r="681" spans="1:8" ht="29.45" hidden="1" customHeight="1" x14ac:dyDescent="0.25">
      <c r="A681" s="218" t="str">
        <f>'02 LISTA CONTROLLO E RAPPORTO'!A681</f>
        <v/>
      </c>
      <c r="B681" s="219"/>
      <c r="C681" s="234" t="str">
        <f>'02 LISTA CONTROLLO E RAPPORTO'!C681</f>
        <v>Si deve inoltre controllare che non ci sia acqua stagnante nella presa d’aria (PA) o nel cunicolo d’evasione (CE).</v>
      </c>
      <c r="D681" s="236"/>
      <c r="E681" s="8" t="s">
        <v>2072</v>
      </c>
      <c r="F681" s="8" t="s">
        <v>2072</v>
      </c>
      <c r="G681" s="8" t="s">
        <v>2072</v>
      </c>
      <c r="H681" s="1"/>
    </row>
    <row r="682" spans="1:8" ht="44.1" hidden="1" customHeight="1" x14ac:dyDescent="0.25">
      <c r="A682" s="218" t="str">
        <f>'02 LISTA CONTROLLO E RAPPORTO'!A682</f>
        <v/>
      </c>
      <c r="B682" s="219"/>
      <c r="C682" s="234" t="str">
        <f>'02 LISTA CONTROLLO E RAPPORTO'!C682</f>
        <v>Se nonostante una ventilazione corretta e la chiusura dei coperchi blindati non fosse possibile mantenere l’umidità dell’aria costantemente sotto il 65%, si deve procurare un numero sufficiente di deumidificatori.</v>
      </c>
      <c r="D682" s="236"/>
      <c r="E682" s="8" t="s">
        <v>2072</v>
      </c>
      <c r="F682" s="8" t="s">
        <v>2072</v>
      </c>
      <c r="G682" s="8" t="s">
        <v>2072</v>
      </c>
      <c r="H682" s="1"/>
    </row>
    <row r="683" spans="1:8" ht="45" hidden="1" customHeight="1" x14ac:dyDescent="0.25">
      <c r="A683" s="628" t="str">
        <f>'02 LISTA CONTROLLO E RAPPORTO'!A683</f>
        <v/>
      </c>
      <c r="B683" s="61">
        <f>'02 LISTA CONTROLLO E RAPPORTO'!B683</f>
        <v>3401.04</v>
      </c>
      <c r="C683" s="12" t="str">
        <f>'02 LISTA CONTROLLO E RAPPORTO'!C683</f>
        <v>Descrizione del difetto: gli igrometri non vengono sottoposti a manutenzione e tarati regolarmente.</v>
      </c>
      <c r="D683" s="72"/>
      <c r="E683" s="8" t="s">
        <v>2072</v>
      </c>
      <c r="F683" s="8" t="s">
        <v>2072</v>
      </c>
      <c r="G683" s="8" t="s">
        <v>2072</v>
      </c>
      <c r="H683" s="1"/>
    </row>
    <row r="684" spans="1:8" ht="29.45" hidden="1" customHeight="1" x14ac:dyDescent="0.25">
      <c r="A684" s="218" t="str">
        <f>'02 LISTA CONTROLLO E RAPPORTO'!A684</f>
        <v/>
      </c>
      <c r="B684" s="219"/>
      <c r="C684" s="234" t="str">
        <f>'02 LISTA CONTROLLO E RAPPORTO'!C684</f>
        <v>Gli igrometri devono essere rigenerati e tarati almeno due volte all’anno. Si deve inserire una relativa posizione nella LM.</v>
      </c>
      <c r="D684" s="236"/>
      <c r="E684" s="8" t="s">
        <v>2072</v>
      </c>
      <c r="F684" s="8" t="s">
        <v>2072</v>
      </c>
      <c r="G684" s="8" t="s">
        <v>2072</v>
      </c>
      <c r="H684" s="1"/>
    </row>
    <row r="685" spans="1:8" ht="45" hidden="1" customHeight="1" x14ac:dyDescent="0.25">
      <c r="A685" s="628" t="str">
        <f>'02 LISTA CONTROLLO E RAPPORTO'!A685</f>
        <v/>
      </c>
      <c r="B685" s="61">
        <f>'02 LISTA CONTROLLO E RAPPORTO'!B685</f>
        <v>3401.05</v>
      </c>
      <c r="C685" s="12" t="str">
        <f>'02 LISTA CONTROLLO E RAPPORTO'!C685</f>
        <v>Descrizione del difetto: mancano i documenti che indicano come regolare la ventilazione e posizionare le porte per garantire un funzionamento di manutenzione regolamentare ed efficiente.</v>
      </c>
      <c r="D685" s="72"/>
      <c r="E685" s="8" t="s">
        <v>2072</v>
      </c>
      <c r="F685" s="8" t="s">
        <v>2072</v>
      </c>
      <c r="G685" s="8" t="s">
        <v>2072</v>
      </c>
      <c r="H685" s="1"/>
    </row>
    <row r="686" spans="1:8" ht="72.95" hidden="1" customHeight="1" x14ac:dyDescent="0.25">
      <c r="A686" s="218" t="str">
        <f>'02 LISTA CONTROLLO E RAPPORTO'!A686</f>
        <v/>
      </c>
      <c r="B686" s="219"/>
      <c r="C686" s="234"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686" s="236"/>
      <c r="E686" s="8" t="s">
        <v>2072</v>
      </c>
      <c r="F686" s="8" t="s">
        <v>2072</v>
      </c>
      <c r="G686" s="8" t="s">
        <v>2072</v>
      </c>
      <c r="H686" s="1"/>
    </row>
    <row r="687" spans="1:8" ht="60.75" hidden="1" thickBot="1" x14ac:dyDescent="0.3">
      <c r="A687" s="218" t="str">
        <f>'02 LISTA CONTROLLO E RAPPORTO'!A687</f>
        <v/>
      </c>
      <c r="B687" s="219"/>
      <c r="C687" s="234" t="str">
        <f>'02 LISTA CONTROLLO E RAPPORTO'!C687</f>
        <v>Si deve allestire la lista di controllo per la manutenzione e affiggerla in modo permanente sul QS1 nel locale ventilazione. Vedi esempio a pag. 2-8 ITM.</v>
      </c>
      <c r="D687" s="236"/>
      <c r="E687" s="8" t="s">
        <v>2072</v>
      </c>
      <c r="F687" s="8" t="s">
        <v>2072</v>
      </c>
      <c r="G687" s="8" t="s">
        <v>2072</v>
      </c>
      <c r="H687" s="1"/>
    </row>
    <row r="688" spans="1:8" ht="105.75" hidden="1" thickBot="1" x14ac:dyDescent="0.3">
      <c r="A688" s="218" t="str">
        <f>'02 LISTA CONTROLLO E RAPPORTO'!A688</f>
        <v/>
      </c>
      <c r="B688" s="219"/>
      <c r="C688" s="234"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688" s="236"/>
      <c r="E688" s="8" t="s">
        <v>2072</v>
      </c>
      <c r="F688" s="8" t="s">
        <v>2072</v>
      </c>
      <c r="G688" s="8" t="s">
        <v>2072</v>
      </c>
      <c r="H688" s="1"/>
    </row>
    <row r="689" spans="1:8" ht="46.5" hidden="1" customHeight="1" x14ac:dyDescent="0.25">
      <c r="A689" s="627" t="str">
        <f>'02 LISTA CONTROLLO E RAPPORTO'!A689</f>
        <v/>
      </c>
      <c r="B689" s="187">
        <f>'02 LISTA CONTROLLO E RAPPORTO'!B689</f>
        <v>3401.06</v>
      </c>
      <c r="C689" s="58" t="str">
        <f>'02 LISTA CONTROLLO E RAPPORTO'!C689</f>
        <v>Descrizione del difetto: non sono presenti deumidificatori funzionanti.</v>
      </c>
      <c r="D689" s="71"/>
      <c r="E689" s="8" t="s">
        <v>2072</v>
      </c>
      <c r="F689" s="8" t="s">
        <v>2072</v>
      </c>
      <c r="G689" s="8" t="s">
        <v>2072</v>
      </c>
      <c r="H689" s="1"/>
    </row>
    <row r="690" spans="1:8" ht="285.75" hidden="1" thickBot="1" x14ac:dyDescent="0.3">
      <c r="A690" s="233" t="str">
        <f>'02 LISTA CONTROLLO E RAPPORTO'!A690</f>
        <v/>
      </c>
      <c r="B690" s="222"/>
      <c r="C690" s="617"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690" s="237"/>
      <c r="E690" s="8" t="s">
        <v>2072</v>
      </c>
      <c r="F690" s="8" t="s">
        <v>2072</v>
      </c>
      <c r="G690" s="8" t="s">
        <v>2072</v>
      </c>
      <c r="H690" s="1"/>
    </row>
    <row r="691" spans="1:8" ht="46.5" customHeight="1" thickBot="1" x14ac:dyDescent="0.3">
      <c r="A691" s="167" t="str">
        <f>'02 LISTA CONTROLLO E RAPPORTO'!A691</f>
        <v/>
      </c>
      <c r="B691" s="190">
        <f>'02 LISTA CONTROLLO E RAPPORTO'!B691</f>
        <v>3500</v>
      </c>
      <c r="C691" s="629" t="str">
        <f>'02 LISTA CONTROLLO E RAPPORTO'!C691</f>
        <v xml:space="preserve">Difetti straordinari nel capitolo «Ventilazione» secondo le Istruzioni CPCP (art.11 cpv. 5) </v>
      </c>
      <c r="D691" s="210"/>
      <c r="E691" s="8" t="s">
        <v>2072</v>
      </c>
      <c r="F691" s="8" t="s">
        <v>2072</v>
      </c>
      <c r="G691" s="8" t="s">
        <v>2072</v>
      </c>
      <c r="H691" s="8" t="s">
        <v>2072</v>
      </c>
    </row>
    <row r="692" spans="1:8" ht="46.5" customHeight="1" x14ac:dyDescent="0.25">
      <c r="A692" s="639" t="str">
        <f>'02 LISTA CONTROLLO E RAPPORTO'!A692</f>
        <v/>
      </c>
      <c r="B692" s="191">
        <f>'02 LISTA CONTROLLO E RAPPORTO'!B692</f>
        <v>3501</v>
      </c>
      <c r="C692" s="420" t="str">
        <f>'02 LISTA CONTROLLO E RAPPORTO'!C692</f>
        <v xml:space="preserve">Descrizione del difetto: </v>
      </c>
      <c r="D692" s="159"/>
      <c r="E692" s="8" t="s">
        <v>2072</v>
      </c>
      <c r="F692" s="8" t="s">
        <v>2072</v>
      </c>
      <c r="G692" s="8" t="s">
        <v>2072</v>
      </c>
      <c r="H692" s="8" t="s">
        <v>2072</v>
      </c>
    </row>
    <row r="693" spans="1:8" ht="46.5" customHeight="1" x14ac:dyDescent="0.25">
      <c r="A693" s="640" t="str">
        <f>'02 LISTA CONTROLLO E RAPPORTO'!A693</f>
        <v/>
      </c>
      <c r="B693" s="192">
        <f>'02 LISTA CONTROLLO E RAPPORTO'!B693</f>
        <v>3502</v>
      </c>
      <c r="C693" s="423" t="str">
        <f>'02 LISTA CONTROLLO E RAPPORTO'!C693</f>
        <v>Descrizione del difetto:</v>
      </c>
      <c r="D693" s="159"/>
      <c r="E693" s="8" t="s">
        <v>2072</v>
      </c>
      <c r="F693" s="8" t="s">
        <v>2072</v>
      </c>
      <c r="G693" s="8" t="s">
        <v>2072</v>
      </c>
      <c r="H693" s="8" t="s">
        <v>2072</v>
      </c>
    </row>
    <row r="694" spans="1:8" ht="46.5" customHeight="1" thickBot="1" x14ac:dyDescent="0.3">
      <c r="A694" s="162" t="str">
        <f>'02 LISTA CONTROLLO E RAPPORTO'!A694</f>
        <v/>
      </c>
      <c r="B694" s="193">
        <f>'02 LISTA CONTROLLO E RAPPORTO'!B694</f>
        <v>3503</v>
      </c>
      <c r="C694" s="631" t="str">
        <f>'02 LISTA CONTROLLO E RAPPORTO'!C694</f>
        <v>Descrizione del difetto:</v>
      </c>
      <c r="D694" s="597"/>
      <c r="E694" s="8" t="s">
        <v>2072</v>
      </c>
      <c r="F694" s="8" t="s">
        <v>2072</v>
      </c>
      <c r="G694" s="8" t="s">
        <v>2072</v>
      </c>
      <c r="H694" s="8" t="s">
        <v>2072</v>
      </c>
    </row>
    <row r="695" spans="1:8" ht="19.5" thickBot="1" x14ac:dyDescent="0.3">
      <c r="A695" s="211" t="str">
        <f>'02 LISTA CONTROLLO E RAPPORTO'!A695</f>
        <v/>
      </c>
      <c r="B695" s="387">
        <f>'02 LISTA CONTROLLO E RAPPORTO'!B695</f>
        <v>4000</v>
      </c>
      <c r="C695" s="613" t="str">
        <f>'02 LISTA CONTROLLO E RAPPORTO'!C695</f>
        <v>Approvvigionamento idrico</v>
      </c>
      <c r="D695" s="602"/>
      <c r="E695" s="8" t="s">
        <v>2072</v>
      </c>
      <c r="F695" s="8" t="s">
        <v>2072</v>
      </c>
      <c r="G695" s="8" t="s">
        <v>2072</v>
      </c>
      <c r="H695" s="8" t="s">
        <v>2072</v>
      </c>
    </row>
    <row r="696" spans="1:8" ht="16.5" customHeight="1" thickBot="1" x14ac:dyDescent="0.3">
      <c r="A696" s="154" t="str">
        <f>'02 LISTA CONTROLLO E RAPPORTO'!A696</f>
        <v/>
      </c>
      <c r="B696" s="614">
        <f>'02 LISTA CONTROLLO E RAPPORTO'!B696</f>
        <v>4100</v>
      </c>
      <c r="C696" s="615" t="str">
        <f>'02 LISTA CONTROLLO E RAPPORTO'!C696</f>
        <v>Documenti d’esercizio</v>
      </c>
      <c r="D696" s="612"/>
      <c r="E696" s="8" t="s">
        <v>2072</v>
      </c>
      <c r="F696" s="8" t="s">
        <v>2072</v>
      </c>
      <c r="G696" s="8" t="s">
        <v>2072</v>
      </c>
      <c r="H696" s="8" t="s">
        <v>2072</v>
      </c>
    </row>
    <row r="697" spans="1:8" ht="30.75" customHeight="1" thickBot="1" x14ac:dyDescent="0.3">
      <c r="A697" s="73" t="str">
        <f>'02 LISTA CONTROLLO E RAPPORTO'!A697</f>
        <v/>
      </c>
      <c r="B697" s="203">
        <f>'02 LISTA CONTROLLO E RAPPORTO'!B697</f>
        <v>4101</v>
      </c>
      <c r="C697" s="616" t="str">
        <f>'02 LISTA CONTROLLO E RAPPORTO'!C697</f>
        <v>Schema di funzionamento (*in rifugi di ospedali, case per anziani, case di cura e istituti realizzati prima del 2012)</v>
      </c>
      <c r="D697" s="603"/>
      <c r="E697" s="8" t="s">
        <v>2072</v>
      </c>
      <c r="F697" s="8" t="s">
        <v>2072</v>
      </c>
      <c r="G697" s="8" t="s">
        <v>2072</v>
      </c>
      <c r="H697" s="8" t="s">
        <v>2072</v>
      </c>
    </row>
    <row r="698" spans="1:8" ht="46.5" customHeight="1" x14ac:dyDescent="0.25">
      <c r="A698" s="627" t="str">
        <f>'02 LISTA CONTROLLO E RAPPORTO'!A698</f>
        <v/>
      </c>
      <c r="B698" s="186">
        <f>'02 LISTA CONTROLLO E RAPPORTO'!B698</f>
        <v>4101.01</v>
      </c>
      <c r="C698" s="66" t="str">
        <f>'02 LISTA CONTROLLO E RAPPORTO'!C698</f>
        <v>Descrizione del difetto: lo schema di funzionamento «Approvvigionamento idrico» (schema di principio con istruzioni per l’uso) non è affisso in modo permanente in un luogo idoneo.</v>
      </c>
      <c r="D698" s="71"/>
      <c r="E698" s="8" t="s">
        <v>2072</v>
      </c>
      <c r="F698" s="8" t="s">
        <v>2072</v>
      </c>
      <c r="G698" s="8" t="s">
        <v>2072</v>
      </c>
      <c r="H698" s="8" t="s">
        <v>2072</v>
      </c>
    </row>
    <row r="699" spans="1:8" ht="45" x14ac:dyDescent="0.25">
      <c r="A699" s="218" t="str">
        <f>'02 LISTA CONTROLLO E RAPPORTO'!A699</f>
        <v/>
      </c>
      <c r="B699" s="219"/>
      <c r="C699" s="234" t="str">
        <f>'02 LISTA CONTROLLO E RAPPORTO'!C699</f>
        <v>Lo schema deve essere allestito e affisso in modo ben visibile e permanente nei pressi della batteria di distribuzione.</v>
      </c>
      <c r="D699" s="236"/>
      <c r="E699" s="8" t="s">
        <v>2072</v>
      </c>
      <c r="F699" s="8" t="s">
        <v>2072</v>
      </c>
      <c r="G699" s="8" t="s">
        <v>2072</v>
      </c>
      <c r="H699" s="8" t="s">
        <v>2072</v>
      </c>
    </row>
    <row r="700" spans="1:8" ht="46.5" customHeight="1" x14ac:dyDescent="0.25">
      <c r="A700" s="627" t="str">
        <f>'02 LISTA CONTROLLO E RAPPORTO'!A700</f>
        <v/>
      </c>
      <c r="B700" s="187">
        <f>'02 LISTA CONTROLLO E RAPPORTO'!B700</f>
        <v>4101.0200000000004</v>
      </c>
      <c r="C700" s="58" t="str">
        <f>'02 LISTA CONTROLLO E RAPPORTO'!C700</f>
        <v>Descrizione del difetto: lo schema di principio «Approvvigionamento idrico» disponibile non corrisponde all’impianto presente nella costruzione.</v>
      </c>
      <c r="D700" s="71"/>
      <c r="E700" s="8" t="s">
        <v>2072</v>
      </c>
      <c r="F700" s="8" t="s">
        <v>2072</v>
      </c>
      <c r="G700" s="8" t="s">
        <v>2072</v>
      </c>
      <c r="H700" s="8" t="s">
        <v>2072</v>
      </c>
    </row>
    <row r="701" spans="1:8" ht="29.45" customHeight="1" x14ac:dyDescent="0.25">
      <c r="A701" s="218" t="str">
        <f>'02 LISTA CONTROLLO E RAPPORTO'!A701</f>
        <v/>
      </c>
      <c r="B701" s="219"/>
      <c r="C701" s="234" t="str">
        <f>'02 LISTA CONTROLLO E RAPPORTO'!C701</f>
        <v>Lo schema di principio deve corrispondere all’impianto presente e quindi essere completato, corretto o riallestito di conseguenza.</v>
      </c>
      <c r="D701" s="236"/>
      <c r="E701" s="8" t="s">
        <v>2072</v>
      </c>
      <c r="F701" s="8" t="s">
        <v>2072</v>
      </c>
      <c r="G701" s="8" t="s">
        <v>2072</v>
      </c>
      <c r="H701" s="8" t="s">
        <v>2072</v>
      </c>
    </row>
    <row r="702" spans="1:8" ht="46.5" customHeight="1" x14ac:dyDescent="0.25">
      <c r="A702" s="627" t="str">
        <f>'02 LISTA CONTROLLO E RAPPORTO'!A702</f>
        <v/>
      </c>
      <c r="B702" s="187">
        <f>'02 LISTA CONTROLLO E RAPPORTO'!B702</f>
        <v>4101.03</v>
      </c>
      <c r="C702" s="58" t="str">
        <f>'02 LISTA CONTROLLO E RAPPORTO'!C702</f>
        <v>Descrizione del difetto: in base allo schema di funzionamento «Approvvigionamento idrico» non è possibile impostare correttamente i seguenti modi d’esercizio:</v>
      </c>
      <c r="D702" s="71"/>
      <c r="E702" s="8" t="s">
        <v>2072</v>
      </c>
      <c r="F702" s="8" t="s">
        <v>2072</v>
      </c>
      <c r="G702" s="8" t="s">
        <v>2072</v>
      </c>
      <c r="H702" s="8" t="s">
        <v>2072</v>
      </c>
    </row>
    <row r="703" spans="1:8" ht="15" customHeight="1" x14ac:dyDescent="0.25">
      <c r="A703" s="218" t="str">
        <f>'02 LISTA CONTROLLO E RAPPORTO'!A703</f>
        <v/>
      </c>
      <c r="B703" s="219"/>
      <c r="C703" s="622" t="str">
        <f>'02 LISTA CONTROLLO E RAPPORTO'!C703</f>
        <v>-        alimentazione dalla rete idrica locale in tempo di pace,</v>
      </c>
      <c r="D703" s="236"/>
      <c r="E703" s="8" t="s">
        <v>2072</v>
      </c>
      <c r="F703" s="8" t="s">
        <v>2072</v>
      </c>
      <c r="G703" s="8" t="s">
        <v>2072</v>
      </c>
      <c r="H703" s="8" t="s">
        <v>2072</v>
      </c>
    </row>
    <row r="704" spans="1:8" ht="45" x14ac:dyDescent="0.25">
      <c r="A704" s="218" t="str">
        <f>'02 LISTA CONTROLLO E RAPPORTO'!A704</f>
        <v/>
      </c>
      <c r="B704" s="219"/>
      <c r="C704" s="622" t="str">
        <f>'02 LISTA CONTROLLO E RAPPORTO'!C704</f>
        <v>-        alimentazione dalla rete idrica locale in caso d’evento (riempimento del serbatoio con acqua dalla rete),</v>
      </c>
      <c r="D704" s="236"/>
      <c r="E704" s="8" t="s">
        <v>2072</v>
      </c>
      <c r="F704" s="8" t="s">
        <v>2072</v>
      </c>
      <c r="G704" s="8" t="s">
        <v>2072</v>
      </c>
      <c r="H704" s="8" t="s">
        <v>2072</v>
      </c>
    </row>
    <row r="705" spans="1:8" ht="15" customHeight="1" x14ac:dyDescent="0.25">
      <c r="A705" s="218" t="str">
        <f>'02 LISTA CONTROLLO E RAPPORTO'!A705</f>
        <v/>
      </c>
      <c r="B705" s="219"/>
      <c r="C705" s="622" t="str">
        <f>'02 LISTA CONTROLLO E RAPPORTO'!C705</f>
        <v>-        alimentazione dal serbatoio e</v>
      </c>
      <c r="D705" s="236"/>
      <c r="E705" s="8" t="s">
        <v>2072</v>
      </c>
      <c r="F705" s="8" t="s">
        <v>2072</v>
      </c>
      <c r="G705" s="8" t="s">
        <v>2072</v>
      </c>
      <c r="H705" s="8" t="s">
        <v>2072</v>
      </c>
    </row>
    <row r="706" spans="1:8" ht="15" customHeight="1" x14ac:dyDescent="0.25">
      <c r="A706" s="218" t="str">
        <f>'02 LISTA CONTROLLO E RAPPORTO'!A706</f>
        <v/>
      </c>
      <c r="B706" s="219"/>
      <c r="C706" s="622" t="str">
        <f>'02 LISTA CONTROLLO E RAPPORTO'!C706</f>
        <v>-        alimentazione d’emergenza.</v>
      </c>
      <c r="D706" s="236"/>
      <c r="E706" s="8" t="s">
        <v>2072</v>
      </c>
      <c r="F706" s="8" t="s">
        <v>2072</v>
      </c>
      <c r="G706" s="8" t="s">
        <v>2072</v>
      </c>
      <c r="H706" s="8" t="s">
        <v>2072</v>
      </c>
    </row>
    <row r="707" spans="1:8" ht="29.45" customHeight="1" thickBot="1" x14ac:dyDescent="0.3">
      <c r="A707" s="218" t="str">
        <f>'02 LISTA CONTROLLO E RAPPORTO'!A707</f>
        <v/>
      </c>
      <c r="B707" s="222"/>
      <c r="C707" s="624" t="str">
        <f>'02 LISTA CONTROLLO E RAPPORTO'!C707</f>
        <v>La procedura da seguire per eliminare questo difetto deve essere concordata con l’ente cantonale responsabile delle costruzioni di protezione.</v>
      </c>
      <c r="D707" s="236"/>
      <c r="E707" s="8" t="s">
        <v>2072</v>
      </c>
      <c r="F707" s="8" t="s">
        <v>2072</v>
      </c>
      <c r="G707" s="8" t="s">
        <v>2072</v>
      </c>
      <c r="H707" s="8" t="s">
        <v>2072</v>
      </c>
    </row>
    <row r="708" spans="1:8" ht="15.75" thickBot="1" x14ac:dyDescent="0.3">
      <c r="A708" s="73" t="str">
        <f>'02 LISTA CONTROLLO E RAPPORTO'!A708</f>
        <v/>
      </c>
      <c r="B708" s="203">
        <f>'02 LISTA CONTROLLO E RAPPORTO'!B708</f>
        <v>4102</v>
      </c>
      <c r="C708" s="616" t="str">
        <f>'02 LISTA CONTROLLO E RAPPORTO'!C708</f>
        <v>Marcatura dei componenti</v>
      </c>
      <c r="D708" s="603"/>
      <c r="E708" s="8" t="s">
        <v>2072</v>
      </c>
      <c r="F708" s="8" t="s">
        <v>2072</v>
      </c>
      <c r="G708" s="8" t="s">
        <v>2072</v>
      </c>
      <c r="H708" s="8" t="s">
        <v>2072</v>
      </c>
    </row>
    <row r="709" spans="1:8" ht="46.5" customHeight="1" x14ac:dyDescent="0.25">
      <c r="A709" s="65" t="str">
        <f>'02 LISTA CONTROLLO E RAPPORTO'!A709</f>
        <v/>
      </c>
      <c r="B709" s="186">
        <f>'02 LISTA CONTROLLO E RAPPORTO'!B709</f>
        <v>4102.01</v>
      </c>
      <c r="C709" s="66" t="str">
        <f>'02 LISTA CONTROLLO E RAPPORTO'!C709</f>
        <v>Descrizione del difetto: le marcature sui componenti non corrispondono alle numerazioni e alle posizioni delle ITM e allo schema di funzionamento.</v>
      </c>
      <c r="D709" s="71"/>
      <c r="E709" s="8" t="s">
        <v>2072</v>
      </c>
      <c r="F709" s="8" t="s">
        <v>2072</v>
      </c>
      <c r="G709" s="8" t="s">
        <v>2072</v>
      </c>
      <c r="H709" s="8" t="s">
        <v>2072</v>
      </c>
    </row>
    <row r="710" spans="1:8" ht="15" customHeight="1" x14ac:dyDescent="0.25">
      <c r="A710" s="218" t="str">
        <f>'02 LISTA CONTROLLO E RAPPORTO'!A710</f>
        <v/>
      </c>
      <c r="B710" s="219"/>
      <c r="C710" s="234" t="str">
        <f>'02 LISTA CONTROLLO E RAPPORTO'!C710</f>
        <v>Le marcature devono essere corrette o completate.</v>
      </c>
      <c r="D710" s="236"/>
      <c r="E710" s="8" t="s">
        <v>2072</v>
      </c>
      <c r="F710" s="8" t="s">
        <v>2072</v>
      </c>
      <c r="G710" s="8" t="s">
        <v>2072</v>
      </c>
      <c r="H710" s="8" t="s">
        <v>2072</v>
      </c>
    </row>
    <row r="711" spans="1:8" ht="46.5" customHeight="1" x14ac:dyDescent="0.25">
      <c r="A711" s="65" t="str">
        <f>'02 LISTA CONTROLLO E RAPPORTO'!A711</f>
        <v/>
      </c>
      <c r="B711" s="187">
        <f>'02 LISTA CONTROLLO E RAPPORTO'!B711</f>
        <v>4102.0200000000004</v>
      </c>
      <c r="C711" s="58" t="str">
        <f>'02 LISTA CONTROLLO E RAPPORTO'!C711</f>
        <v>Descrizione del difetto: le marcature non sono applicate in modo permanente e da escludere qualsiasi possibilità di confusione.</v>
      </c>
      <c r="D711" s="71"/>
      <c r="E711" s="8" t="s">
        <v>2072</v>
      </c>
      <c r="F711" s="8" t="s">
        <v>2072</v>
      </c>
      <c r="G711" s="8" t="s">
        <v>2072</v>
      </c>
      <c r="H711" s="8" t="s">
        <v>2072</v>
      </c>
    </row>
    <row r="712" spans="1:8" ht="73.349999999999994" customHeight="1" thickBot="1" x14ac:dyDescent="0.3">
      <c r="A712" s="218" t="str">
        <f>'02 LISTA CONTROLLO E RAPPORTO'!A712</f>
        <v/>
      </c>
      <c r="B712" s="222"/>
      <c r="C712" s="617"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12" s="237"/>
      <c r="E712" s="8" t="s">
        <v>2072</v>
      </c>
      <c r="F712" s="8" t="s">
        <v>2072</v>
      </c>
      <c r="G712" s="8" t="s">
        <v>2072</v>
      </c>
      <c r="H712" s="8" t="s">
        <v>2072</v>
      </c>
    </row>
    <row r="713" spans="1:8" ht="16.5" customHeight="1" thickBot="1" x14ac:dyDescent="0.3">
      <c r="A713" s="154" t="str">
        <f>'02 LISTA CONTROLLO E RAPPORTO'!A713</f>
        <v/>
      </c>
      <c r="B713" s="614">
        <f>'02 LISTA CONTROLLO E RAPPORTO'!B713</f>
        <v>4200</v>
      </c>
      <c r="C713" s="615" t="str">
        <f>'02 LISTA CONTROLLO E RAPPORTO'!C713</f>
        <v>Controllo del funzionamento dell’approvvigionamento idrico</v>
      </c>
      <c r="D713" s="612"/>
      <c r="E713" s="8" t="s">
        <v>2072</v>
      </c>
      <c r="F713" s="8" t="s">
        <v>2072</v>
      </c>
      <c r="G713" s="8" t="s">
        <v>2072</v>
      </c>
      <c r="H713" s="8" t="s">
        <v>2072</v>
      </c>
    </row>
    <row r="714" spans="1:8" ht="15.75" thickBot="1" x14ac:dyDescent="0.3">
      <c r="A714" s="73" t="str">
        <f>'02 LISTA CONTROLLO E RAPPORTO'!A714</f>
        <v/>
      </c>
      <c r="B714" s="203">
        <f>'02 LISTA CONTROLLO E RAPPORTO'!B714</f>
        <v>4201</v>
      </c>
      <c r="C714" s="616" t="str">
        <f>'02 LISTA CONTROLLO E RAPPORTO'!C714</f>
        <v>Condotte, valvole ed elementi di chiusura</v>
      </c>
      <c r="D714" s="603"/>
      <c r="E714" s="8" t="s">
        <v>2072</v>
      </c>
      <c r="F714" s="8" t="s">
        <v>2072</v>
      </c>
      <c r="G714" s="8" t="s">
        <v>2072</v>
      </c>
      <c r="H714" s="8" t="s">
        <v>2072</v>
      </c>
    </row>
    <row r="715" spans="1:8" ht="45" customHeight="1" x14ac:dyDescent="0.25">
      <c r="A715" s="67" t="str">
        <f>'02 LISTA CONTROLLO E RAPPORTO'!A715</f>
        <v/>
      </c>
      <c r="B715" s="189">
        <f>'02 LISTA CONTROLLO E RAPPORTO'!B715</f>
        <v>4201.01</v>
      </c>
      <c r="C715" s="68" t="str">
        <f>'02 LISTA CONTROLLO E RAPPORTO'!C715</f>
        <v>Descrizione del difetto: manca la possibilità di chiudere le condotte di alimentazione (acqua calda e fredda) appena prima dell’entrata nella costruzione di protezione.</v>
      </c>
      <c r="D715" s="72"/>
      <c r="E715" s="8" t="s">
        <v>2072</v>
      </c>
      <c r="F715" s="8" t="s">
        <v>2072</v>
      </c>
      <c r="G715" s="8" t="s">
        <v>2072</v>
      </c>
      <c r="H715" s="8" t="s">
        <v>2072</v>
      </c>
    </row>
    <row r="716" spans="1:8" ht="60" x14ac:dyDescent="0.25">
      <c r="A716" s="218" t="str">
        <f>'02 LISTA CONTROLLO E RAPPORTO'!A716</f>
        <v/>
      </c>
      <c r="B716" s="219"/>
      <c r="C716" s="234" t="str">
        <f>'02 LISTA CONTROLLO E RAPPORTO'!C716</f>
        <v>Si deve incaricare una ditta specializzata di completare le condotte di alimentazione con elementi di chiusura appena prima dell’entrata nella costruzione di protezione.</v>
      </c>
      <c r="D716" s="236"/>
      <c r="E716" s="8" t="s">
        <v>2072</v>
      </c>
      <c r="F716" s="8" t="s">
        <v>2072</v>
      </c>
      <c r="G716" s="8" t="s">
        <v>2072</v>
      </c>
      <c r="H716" s="8" t="s">
        <v>2072</v>
      </c>
    </row>
    <row r="717" spans="1:8" ht="45" customHeight="1" x14ac:dyDescent="0.25">
      <c r="A717" s="628" t="str">
        <f>'02 LISTA CONTROLLO E RAPPORTO'!A717</f>
        <v/>
      </c>
      <c r="B717" s="61">
        <f>'02 LISTA CONTROLLO E RAPPORTO'!B717</f>
        <v>4201.0200000000004</v>
      </c>
      <c r="C717" s="12" t="str">
        <f>'02 LISTA CONTROLLO E RAPPORTO'!C717</f>
        <v>Descrizione del difetto: gli elementi di chiusura della condotta idrica di rete e delle condotte di distribuzione non funzionano.</v>
      </c>
      <c r="D717" s="72"/>
      <c r="E717" s="8" t="s">
        <v>2072</v>
      </c>
      <c r="F717" s="8" t="s">
        <v>2072</v>
      </c>
      <c r="G717" s="8" t="s">
        <v>2072</v>
      </c>
      <c r="H717" s="8" t="s">
        <v>2072</v>
      </c>
    </row>
    <row r="718" spans="1:8" ht="29.45" customHeight="1" x14ac:dyDescent="0.25">
      <c r="A718" s="218" t="str">
        <f>'02 LISTA CONTROLLO E RAPPORTO'!A718</f>
        <v/>
      </c>
      <c r="B718" s="219"/>
      <c r="C718" s="234" t="str">
        <f>'02 LISTA CONTROLLO E RAPPORTO'!C718</f>
        <v>Tutti gli elementi di chiusura dell’alimentazione idrica dalla rete e delle condotte di distribuzione devono essere sottoposti a una manutenzione generale o sostituite.</v>
      </c>
      <c r="D718" s="236"/>
      <c r="E718" s="8" t="s">
        <v>2072</v>
      </c>
      <c r="F718" s="8" t="s">
        <v>2072</v>
      </c>
      <c r="G718" s="8" t="s">
        <v>2072</v>
      </c>
      <c r="H718" s="8" t="s">
        <v>2072</v>
      </c>
    </row>
    <row r="719" spans="1:8" ht="46.5" customHeight="1" x14ac:dyDescent="0.25">
      <c r="A719" s="627" t="str">
        <f>'02 LISTA CONTROLLO E RAPPORTO'!A719</f>
        <v/>
      </c>
      <c r="B719" s="187">
        <f>'02 LISTA CONTROLLO E RAPPORTO'!B719</f>
        <v>4201.03</v>
      </c>
      <c r="C719" s="58" t="str">
        <f>'02 LISTA CONTROLLO E RAPPORTO'!C719</f>
        <v>Descrizione del difetto: gli impianti sanitari non sono fissati in modo resistente agli urti.</v>
      </c>
      <c r="D719" s="71"/>
      <c r="E719" s="8" t="s">
        <v>2072</v>
      </c>
      <c r="F719" s="8" t="s">
        <v>2072</v>
      </c>
      <c r="G719" s="8" t="s">
        <v>2072</v>
      </c>
      <c r="H719" s="8" t="s">
        <v>2072</v>
      </c>
    </row>
    <row r="720" spans="1:8" ht="29.45" customHeight="1" x14ac:dyDescent="0.25">
      <c r="A720" s="218" t="str">
        <f>'02 LISTA CONTROLLO E RAPPORTO'!A720</f>
        <v/>
      </c>
      <c r="B720" s="219"/>
      <c r="C720" s="234" t="str">
        <f>'02 LISTA CONTROLLO E RAPPORTO'!C720</f>
        <v>Gli impianti sanitari devono essere fissati secondo le ITR 1997. Alle condotte si devono apportare dei fissaggi antiurto almeno ogni 3.5 m.</v>
      </c>
      <c r="D720" s="236"/>
      <c r="E720" s="8" t="s">
        <v>2072</v>
      </c>
      <c r="F720" s="8" t="s">
        <v>2072</v>
      </c>
      <c r="G720" s="8" t="s">
        <v>2072</v>
      </c>
      <c r="H720" s="8" t="s">
        <v>2072</v>
      </c>
    </row>
    <row r="721" spans="1:8" ht="44.1" customHeight="1" x14ac:dyDescent="0.25">
      <c r="A721" s="218" t="str">
        <f>'02 LISTA CONTROLLO E RAPPORTO'!A721</f>
        <v/>
      </c>
      <c r="B721" s="219"/>
      <c r="C721" s="234"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21" s="236"/>
      <c r="E721" s="8" t="s">
        <v>2072</v>
      </c>
      <c r="F721" s="8" t="s">
        <v>2072</v>
      </c>
      <c r="G721" s="8" t="s">
        <v>2072</v>
      </c>
      <c r="H721" s="8" t="s">
        <v>2072</v>
      </c>
    </row>
    <row r="722" spans="1:8" ht="45" customHeight="1" x14ac:dyDescent="0.25">
      <c r="A722" s="628" t="str">
        <f>'02 LISTA CONTROLLO E RAPPORTO'!A722</f>
        <v/>
      </c>
      <c r="B722" s="61">
        <f>'02 LISTA CONTROLLO E RAPPORTO'!B722</f>
        <v>4201.04</v>
      </c>
      <c r="C722" s="12" t="str">
        <f>'02 LISTA CONTROLLO E RAPPORTO'!C722</f>
        <v>Descrizione del difetto: non sono più disponibili tutti gli impianti sanitari necessari per questa costruzione di protezione.</v>
      </c>
      <c r="D722" s="72"/>
      <c r="E722" s="8" t="s">
        <v>2072</v>
      </c>
      <c r="F722" s="8" t="s">
        <v>2072</v>
      </c>
      <c r="G722" s="8" t="s">
        <v>2072</v>
      </c>
      <c r="H722" s="8" t="s">
        <v>2072</v>
      </c>
    </row>
    <row r="723" spans="1:8" ht="29.45" customHeight="1" x14ac:dyDescent="0.25">
      <c r="A723" s="218" t="str">
        <f>'02 LISTA CONTROLLO E RAPPORTO'!A723</f>
        <v/>
      </c>
      <c r="B723" s="219"/>
      <c r="C723" s="234" t="str">
        <f>'02 LISTA CONTROLLO E RAPPORTO'!C723</f>
        <v xml:space="preserve">In presenza di questo difetto, la costruzione di protezione non può essere utilizzata per lo scopo per cui era stata concepita e autorizzata. </v>
      </c>
      <c r="D723" s="236"/>
      <c r="E723" s="8" t="s">
        <v>2072</v>
      </c>
      <c r="F723" s="8" t="s">
        <v>2072</v>
      </c>
      <c r="G723" s="8" t="s">
        <v>2072</v>
      </c>
      <c r="H723" s="8" t="s">
        <v>2072</v>
      </c>
    </row>
    <row r="724" spans="1:8" ht="45" x14ac:dyDescent="0.25">
      <c r="A724" s="218" t="str">
        <f>'02 LISTA CONTROLLO E RAPPORTO'!A724</f>
        <v/>
      </c>
      <c r="B724" s="219"/>
      <c r="C724" s="234" t="str">
        <f>'02 LISTA CONTROLLO E RAPPORTO'!C724</f>
        <v>La procedura da seguire deve essere concordata con l’ente cantonale responsabile delle costruzioni di protezione.</v>
      </c>
      <c r="D724" s="236"/>
      <c r="E724" s="8" t="s">
        <v>2072</v>
      </c>
      <c r="F724" s="8" t="s">
        <v>2072</v>
      </c>
      <c r="G724" s="8" t="s">
        <v>2072</v>
      </c>
      <c r="H724" s="8" t="s">
        <v>2072</v>
      </c>
    </row>
    <row r="725" spans="1:8" ht="59.25" customHeight="1" x14ac:dyDescent="0.25">
      <c r="A725" s="633" t="str">
        <f>'02 LISTA CONTROLLO E RAPPORTO'!A725</f>
        <v/>
      </c>
      <c r="B725" s="195">
        <f>'02 LISTA CONTROLLO E RAPPORTO'!B725</f>
        <v>4201.05</v>
      </c>
      <c r="C725" s="75" t="str">
        <f>'02 LISTA CONTROLLO E RAPPORTO'!C725</f>
        <v>Descrizione del difetto: non è possibile svuotare e spurgare le condotte dell’acqua.</v>
      </c>
      <c r="D725" s="79"/>
      <c r="E725" s="8" t="s">
        <v>2072</v>
      </c>
      <c r="F725" s="8" t="s">
        <v>2072</v>
      </c>
      <c r="G725" s="8" t="s">
        <v>2072</v>
      </c>
      <c r="H725" s="8" t="s">
        <v>2072</v>
      </c>
    </row>
    <row r="726" spans="1:8" ht="58.5" customHeight="1" x14ac:dyDescent="0.25">
      <c r="A726" s="218" t="str">
        <f>'02 LISTA CONTROLLO E RAPPORTO'!A726</f>
        <v/>
      </c>
      <c r="B726" s="219"/>
      <c r="C726" s="234"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26" s="236"/>
      <c r="E726" s="8" t="s">
        <v>2072</v>
      </c>
      <c r="F726" s="8" t="s">
        <v>2072</v>
      </c>
      <c r="G726" s="8" t="s">
        <v>2072</v>
      </c>
      <c r="H726" s="8" t="s">
        <v>2072</v>
      </c>
    </row>
    <row r="727" spans="1:8" ht="46.5" customHeight="1" x14ac:dyDescent="0.25">
      <c r="A727" s="627" t="str">
        <f>'02 LISTA CONTROLLO E RAPPORTO'!A727</f>
        <v/>
      </c>
      <c r="B727" s="187">
        <f>'02 LISTA CONTROLLO E RAPPORTO'!B727</f>
        <v>4201.0600000000004</v>
      </c>
      <c r="C727" s="58" t="str">
        <f>'02 LISTA CONTROLLO E RAPPORTO'!C727</f>
        <v>Descrizione del difetto: i rubinetti e i sanitari non sono ermetici.</v>
      </c>
      <c r="D727" s="71"/>
      <c r="E727" s="8" t="s">
        <v>2072</v>
      </c>
      <c r="F727" s="8" t="s">
        <v>2072</v>
      </c>
      <c r="G727" s="8" t="s">
        <v>2072</v>
      </c>
      <c r="H727" s="8" t="s">
        <v>2072</v>
      </c>
    </row>
    <row r="728" spans="1:8" ht="29.45" customHeight="1" x14ac:dyDescent="0.25">
      <c r="A728" s="218" t="str">
        <f>'02 LISTA CONTROLLO E RAPPORTO'!A728</f>
        <v/>
      </c>
      <c r="B728" s="219"/>
      <c r="C728" s="234" t="str">
        <f>'02 LISTA CONTROLLO E RAPPORTO'!C728</f>
        <v>In presenza di questo difetto si creano depositi di calcare e incrostazioni. Si deve incaricare un professionista di eseguire la manutenzione dei rubinetti e sanitari.</v>
      </c>
      <c r="D728" s="236"/>
      <c r="E728" s="8" t="s">
        <v>2072</v>
      </c>
      <c r="F728" s="8" t="s">
        <v>2072</v>
      </c>
      <c r="G728" s="8" t="s">
        <v>2072</v>
      </c>
      <c r="H728" s="8" t="s">
        <v>2072</v>
      </c>
    </row>
    <row r="729" spans="1:8" ht="46.5" customHeight="1" x14ac:dyDescent="0.25">
      <c r="A729" s="627" t="str">
        <f>'02 LISTA CONTROLLO E RAPPORTO'!A729</f>
        <v/>
      </c>
      <c r="B729" s="187">
        <f>'02 LISTA CONTROLLO E RAPPORTO'!B729</f>
        <v>4201.07</v>
      </c>
      <c r="C729" s="58" t="str">
        <f>'02 LISTA CONTROLLO E RAPPORTO'!C729</f>
        <v>Descrizione del difetto: i sanitari sono danneggiati o difettosi.</v>
      </c>
      <c r="D729" s="71"/>
      <c r="E729" s="8" t="s">
        <v>2072</v>
      </c>
      <c r="F729" s="8" t="s">
        <v>2072</v>
      </c>
      <c r="G729" s="8" t="s">
        <v>2072</v>
      </c>
      <c r="H729" s="8" t="s">
        <v>2072</v>
      </c>
    </row>
    <row r="730" spans="1:8" ht="15" customHeight="1" x14ac:dyDescent="0.25">
      <c r="A730" s="218" t="str">
        <f>'02 LISTA CONTROLLO E RAPPORTO'!A730</f>
        <v/>
      </c>
      <c r="B730" s="219"/>
      <c r="C730" s="234" t="str">
        <f>'02 LISTA CONTROLLO E RAPPORTO'!C730</f>
        <v xml:space="preserve">I sanitari danneggiati o difettosi devono essere riparati o sostituiti. </v>
      </c>
      <c r="D730" s="236"/>
      <c r="E730" s="8" t="s">
        <v>2072</v>
      </c>
      <c r="F730" s="8" t="s">
        <v>2072</v>
      </c>
      <c r="G730" s="8" t="s">
        <v>2072</v>
      </c>
      <c r="H730" s="8" t="s">
        <v>2072</v>
      </c>
    </row>
    <row r="731" spans="1:8" ht="46.5" customHeight="1" x14ac:dyDescent="0.25">
      <c r="A731" s="627" t="str">
        <f>'02 LISTA CONTROLLO E RAPPORTO'!A731</f>
        <v/>
      </c>
      <c r="B731" s="187">
        <f>'02 LISTA CONTROLLO E RAPPORTO'!B731</f>
        <v>4201.08</v>
      </c>
      <c r="C731" s="58" t="str">
        <f>'02 LISTA CONTROLLO E RAPPORTO'!C731</f>
        <v>Descrizione del difetto: i sanitari sono sporchi e presentano incrostazioni (calcare, ecc.).</v>
      </c>
      <c r="D731" s="71"/>
      <c r="E731" s="8" t="s">
        <v>2072</v>
      </c>
      <c r="F731" s="8" t="s">
        <v>2072</v>
      </c>
      <c r="G731" s="8" t="s">
        <v>2072</v>
      </c>
      <c r="H731" s="8" t="s">
        <v>2072</v>
      </c>
    </row>
    <row r="732" spans="1:8" ht="29.45" customHeight="1" x14ac:dyDescent="0.25">
      <c r="A732" s="218" t="str">
        <f>'02 LISTA CONTROLLO E RAPPORTO'!A732</f>
        <v/>
      </c>
      <c r="B732" s="219"/>
      <c r="C732" s="234" t="str">
        <f>'02 LISTA CONTROLLO E RAPPORTO'!C732</f>
        <v>Gli impianti sanitari sporchi o incrostati devono essere sottoposti a una manutenzione generale. I residui calcarei e le incrostazioni devono essere rimossi con detergenti idonei.</v>
      </c>
      <c r="D732" s="236"/>
      <c r="E732" s="8" t="s">
        <v>2072</v>
      </c>
      <c r="F732" s="8" t="s">
        <v>2072</v>
      </c>
      <c r="G732" s="8" t="s">
        <v>2072</v>
      </c>
      <c r="H732" s="8" t="s">
        <v>2072</v>
      </c>
    </row>
    <row r="733" spans="1:8" ht="46.5" customHeight="1" x14ac:dyDescent="0.25">
      <c r="A733" s="627" t="str">
        <f>'02 LISTA CONTROLLO E RAPPORTO'!A733</f>
        <v/>
      </c>
      <c r="B733" s="187">
        <f>'02 LISTA CONTROLLO E RAPPORTO'!B733</f>
        <v>4201.09</v>
      </c>
      <c r="C733" s="58" t="str">
        <f>'02 LISTA CONTROLLO E RAPPORTO'!C733</f>
        <v>Descrizione del difetto: non sono presenti lavandini, vuotatoi e lavabi a canale conformi.</v>
      </c>
      <c r="D733" s="71"/>
      <c r="E733" s="8" t="s">
        <v>2072</v>
      </c>
      <c r="F733" s="8" t="s">
        <v>2072</v>
      </c>
      <c r="G733" s="8" t="s">
        <v>2072</v>
      </c>
      <c r="H733" s="8" t="s">
        <v>2072</v>
      </c>
    </row>
    <row r="734" spans="1:8" ht="30" x14ac:dyDescent="0.25">
      <c r="A734" s="218" t="str">
        <f>'02 LISTA CONTROLLO E RAPPORTO'!A734</f>
        <v/>
      </c>
      <c r="B734" s="219"/>
      <c r="C734" s="234" t="str">
        <f>'02 LISTA CONTROLLO E RAPPORTO'!C734</f>
        <v>Questi devono essere sistemati secondo le direttive dell’UFPP (ITO 1977, ITR 1997).</v>
      </c>
      <c r="D734" s="236"/>
      <c r="E734" s="8" t="s">
        <v>2072</v>
      </c>
      <c r="F734" s="8" t="s">
        <v>2072</v>
      </c>
      <c r="G734" s="8" t="s">
        <v>2072</v>
      </c>
      <c r="H734" s="8" t="s">
        <v>2072</v>
      </c>
    </row>
    <row r="735" spans="1:8" ht="44.1" customHeight="1" thickBot="1" x14ac:dyDescent="0.3">
      <c r="A735" s="218" t="str">
        <f>'02 LISTA CONTROLLO E RAPPORTO'!A735</f>
        <v/>
      </c>
      <c r="B735" s="219"/>
      <c r="C735" s="234"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35" s="236"/>
      <c r="E735" s="8" t="s">
        <v>2072</v>
      </c>
      <c r="F735" s="8" t="s">
        <v>2072</v>
      </c>
      <c r="G735" s="8" t="s">
        <v>2072</v>
      </c>
      <c r="H735" s="8" t="s">
        <v>2072</v>
      </c>
    </row>
    <row r="736" spans="1:8" ht="59.25" hidden="1" customHeight="1" x14ac:dyDescent="0.25">
      <c r="A736" s="633" t="str">
        <f>'02 LISTA CONTROLLO E RAPPORTO'!A736</f>
        <v/>
      </c>
      <c r="B736" s="195">
        <f>'02 LISTA CONTROLLO E RAPPORTO'!B736</f>
        <v>4201.1000000000004</v>
      </c>
      <c r="C736" s="75" t="str">
        <f>'02 LISTA CONTROLLO E RAPPORTO'!C736</f>
        <v>Descrizione del difetto: la valvola di sicurezza nella condotta di alimentazione del boiler non funziona.</v>
      </c>
      <c r="D736" s="79"/>
      <c r="E736" s="8" t="s">
        <v>2072</v>
      </c>
      <c r="F736" s="8" t="s">
        <v>2072</v>
      </c>
      <c r="G736" s="1"/>
      <c r="H736" s="1"/>
    </row>
    <row r="737" spans="1:8" ht="105.75" hidden="1" thickBot="1" x14ac:dyDescent="0.3">
      <c r="A737" s="218" t="str">
        <f>'02 LISTA CONTROLLO E RAPPORTO'!A737</f>
        <v/>
      </c>
      <c r="B737" s="222"/>
      <c r="C737" s="617"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37" s="236"/>
      <c r="E737" s="8" t="s">
        <v>2072</v>
      </c>
      <c r="F737" s="8" t="s">
        <v>2072</v>
      </c>
      <c r="G737" s="1"/>
      <c r="H737" s="1"/>
    </row>
    <row r="738" spans="1:8" ht="30" customHeight="1" thickBot="1" x14ac:dyDescent="0.3">
      <c r="A738" s="73" t="str">
        <f>'02 LISTA CONTROLLO E RAPPORTO'!A738</f>
        <v/>
      </c>
      <c r="B738" s="203">
        <f>'02 LISTA CONTROLLO E RAPPORTO'!B738</f>
        <v>4202</v>
      </c>
      <c r="C738" s="616" t="str">
        <f>'02 LISTA CONTROLLO E RAPPORTO'!C738</f>
        <v>Erogazione dell’acqua d’emergenza (* in rifugi di ospedali, case per anziani, case di cura e istituti realizzati prima del 2012)</v>
      </c>
      <c r="D738" s="603"/>
      <c r="E738" s="8" t="s">
        <v>2072</v>
      </c>
      <c r="F738" s="8" t="s">
        <v>2072</v>
      </c>
      <c r="G738" s="8" t="s">
        <v>2072</v>
      </c>
      <c r="H738" s="8" t="s">
        <v>2072</v>
      </c>
    </row>
    <row r="739" spans="1:8" ht="45" customHeight="1" x14ac:dyDescent="0.25">
      <c r="A739" s="67" t="str">
        <f>'02 LISTA CONTROLLO E RAPPORTO'!A739</f>
        <v/>
      </c>
      <c r="B739" s="189">
        <f>'02 LISTA CONTROLLO E RAPPORTO'!B739</f>
        <v>4202.01</v>
      </c>
      <c r="C739" s="68" t="str">
        <f>'02 LISTA CONTROLLO E RAPPORTO'!C739</f>
        <v>Descrizione del difetto: l’erogazione d’acqua d’emergenza tramite azionamento della pompa a mano non funziona.</v>
      </c>
      <c r="D739" s="72"/>
      <c r="E739" s="8" t="s">
        <v>2072</v>
      </c>
      <c r="F739" s="8" t="s">
        <v>2072</v>
      </c>
      <c r="G739" s="8" t="s">
        <v>2072</v>
      </c>
      <c r="H739" s="8" t="s">
        <v>2072</v>
      </c>
    </row>
    <row r="740" spans="1:8" ht="15" customHeight="1" x14ac:dyDescent="0.25">
      <c r="A740" s="218" t="str">
        <f>'02 LISTA CONTROLLO E RAPPORTO'!A740</f>
        <v/>
      </c>
      <c r="B740" s="219"/>
      <c r="C740" s="234" t="str">
        <f>'02 LISTA CONTROLLO E RAPPORTO'!C740</f>
        <v>Si deve incaricare un professionista di ripararla o sostituirla.</v>
      </c>
      <c r="D740" s="236"/>
      <c r="E740" s="8" t="s">
        <v>2072</v>
      </c>
      <c r="F740" s="8" t="s">
        <v>2072</v>
      </c>
      <c r="G740" s="8" t="s">
        <v>2072</v>
      </c>
      <c r="H740" s="8" t="s">
        <v>2072</v>
      </c>
    </row>
    <row r="741" spans="1:8" ht="46.5" customHeight="1" x14ac:dyDescent="0.25">
      <c r="A741" s="627" t="str">
        <f>'02 LISTA CONTROLLO E RAPPORTO'!A741</f>
        <v/>
      </c>
      <c r="B741" s="187">
        <f>'02 LISTA CONTROLLO E RAPPORTO'!B741</f>
        <v>4202.0200000000004</v>
      </c>
      <c r="C741" s="58" t="str">
        <f>'02 LISTA CONTROLLO E RAPPORTO'!C741</f>
        <v>Descrizione del difetto: non è presente una condotta dedicata per il prelievo di acqua d’emergenza.</v>
      </c>
      <c r="D741" s="71"/>
      <c r="E741" s="8" t="s">
        <v>2072</v>
      </c>
      <c r="F741" s="8" t="s">
        <v>2072</v>
      </c>
      <c r="G741" s="8" t="s">
        <v>2072</v>
      </c>
      <c r="H741" s="8" t="s">
        <v>2072</v>
      </c>
    </row>
    <row r="742" spans="1:8" ht="150" x14ac:dyDescent="0.25">
      <c r="A742" s="218" t="str">
        <f>'02 LISTA CONTROLLO E RAPPORTO'!A742</f>
        <v/>
      </c>
      <c r="B742" s="219"/>
      <c r="C742" s="234"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42" s="236"/>
      <c r="E742" s="8" t="s">
        <v>2072</v>
      </c>
      <c r="F742" s="8" t="s">
        <v>2072</v>
      </c>
      <c r="G742" s="8" t="s">
        <v>2072</v>
      </c>
      <c r="H742" s="8" t="s">
        <v>2072</v>
      </c>
    </row>
    <row r="743" spans="1:8" ht="29.45" customHeight="1" x14ac:dyDescent="0.25">
      <c r="A743" s="218" t="str">
        <f>'02 LISTA CONTROLLO E RAPPORTO'!A743</f>
        <v/>
      </c>
      <c r="B743" s="219"/>
      <c r="C743" s="234" t="str">
        <f>'02 LISTA CONTROLLO E RAPPORTO'!C743</f>
        <v>In presenza di un difetto, ci si deve accordare con l’ente cantonale responsabile delle costruzioni di protezione su come procedere.</v>
      </c>
      <c r="D743" s="236"/>
      <c r="E743" s="8" t="s">
        <v>2072</v>
      </c>
      <c r="F743" s="8" t="s">
        <v>2072</v>
      </c>
      <c r="G743" s="8" t="s">
        <v>2072</v>
      </c>
      <c r="H743" s="8" t="s">
        <v>2072</v>
      </c>
    </row>
    <row r="744" spans="1:8" ht="59.25" customHeight="1" x14ac:dyDescent="0.25">
      <c r="A744" s="633" t="str">
        <f>'02 LISTA CONTROLLO E RAPPORTO'!A744</f>
        <v/>
      </c>
      <c r="B744" s="195">
        <f>'02 LISTA CONTROLLO E RAPPORTO'!B744</f>
        <v>4202.03</v>
      </c>
      <c r="C744" s="75" t="str">
        <f>'02 LISTA CONTROLLO E RAPPORTO'!C744</f>
        <v>Descrizione del difetto: non è possibile svuotare completamente la condotta per l’erogazione d’acqua d’emergenza che conduce dal serbatoio alla pompa a mano.</v>
      </c>
      <c r="D744" s="79"/>
      <c r="E744" s="8" t="s">
        <v>2072</v>
      </c>
      <c r="F744" s="8" t="s">
        <v>2072</v>
      </c>
      <c r="G744" s="8" t="s">
        <v>2072</v>
      </c>
      <c r="H744" s="8" t="s">
        <v>2072</v>
      </c>
    </row>
    <row r="745" spans="1:8" ht="180" x14ac:dyDescent="0.25">
      <c r="A745" s="218" t="str">
        <f>'02 LISTA CONTROLLO E RAPPORTO'!A745</f>
        <v/>
      </c>
      <c r="B745" s="219"/>
      <c r="C745" s="234"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45" s="236"/>
      <c r="E745" s="8" t="s">
        <v>2072</v>
      </c>
      <c r="F745" s="8" t="s">
        <v>2072</v>
      </c>
      <c r="G745" s="8" t="s">
        <v>2072</v>
      </c>
      <c r="H745" s="8" t="s">
        <v>2072</v>
      </c>
    </row>
    <row r="746" spans="1:8" ht="29.45" customHeight="1" thickBot="1" x14ac:dyDescent="0.3">
      <c r="A746" s="218" t="str">
        <f>'02 LISTA CONTROLLO E RAPPORTO'!A746</f>
        <v/>
      </c>
      <c r="B746" s="222"/>
      <c r="C746" s="617" t="str">
        <f>'02 LISTA CONTROLLO E RAPPORTO'!C746</f>
        <v>In presenza di un difetto ci si deve accordare con l’ente cantonale responsabile delle costruzioni di protezione su come procedere.</v>
      </c>
      <c r="D746" s="236"/>
      <c r="E746" s="8" t="s">
        <v>2072</v>
      </c>
      <c r="F746" s="8" t="s">
        <v>2072</v>
      </c>
      <c r="G746" s="8" t="s">
        <v>2072</v>
      </c>
      <c r="H746" s="8" t="s">
        <v>2072</v>
      </c>
    </row>
    <row r="747" spans="1:8" ht="15.75" hidden="1" thickBot="1" x14ac:dyDescent="0.3">
      <c r="A747" s="73" t="str">
        <f>'02 LISTA CONTROLLO E RAPPORTO'!A747</f>
        <v/>
      </c>
      <c r="B747" s="203">
        <f>'02 LISTA CONTROLLO E RAPPORTO'!B747</f>
        <v>4203</v>
      </c>
      <c r="C747" s="616" t="str">
        <f>'02 LISTA CONTROLLO E RAPPORTO'!C747</f>
        <v>Elevatore di pressione</v>
      </c>
      <c r="D747" s="603"/>
      <c r="E747" s="8" t="s">
        <v>2072</v>
      </c>
      <c r="F747" s="8" t="s">
        <v>2072</v>
      </c>
      <c r="G747" s="1"/>
      <c r="H747" s="1"/>
    </row>
    <row r="748" spans="1:8" ht="46.5" hidden="1" customHeight="1" x14ac:dyDescent="0.25">
      <c r="A748" s="65" t="str">
        <f>'02 LISTA CONTROLLO E RAPPORTO'!A748</f>
        <v/>
      </c>
      <c r="B748" s="186">
        <f>'02 LISTA CONTROLLO E RAPPORTO'!B748</f>
        <v>4203.01</v>
      </c>
      <c r="C748" s="66" t="str">
        <f>'02 LISTA CONTROLLO E RAPPORTO'!C748</f>
        <v>Descrizione del difetto: è presente un elevatore di pressione non più ammesso per questo tipo di costruzione di protezione.</v>
      </c>
      <c r="D748" s="71"/>
      <c r="E748" s="8" t="s">
        <v>2072</v>
      </c>
      <c r="F748" s="8" t="s">
        <v>2072</v>
      </c>
      <c r="G748" s="1"/>
      <c r="H748" s="1"/>
    </row>
    <row r="749" spans="1:8" ht="29.45" hidden="1" customHeight="1" x14ac:dyDescent="0.25">
      <c r="A749" s="218" t="str">
        <f>'02 LISTA CONTROLLO E RAPPORTO'!A749</f>
        <v/>
      </c>
      <c r="B749" s="219"/>
      <c r="C749" s="234" t="str">
        <f>'02 LISTA CONTROLLO E RAPPORTO'!C749</f>
        <v>Gli elevatori di pressione non più funzionanti e i rispettivi comandi elettrici devono essere rimossi.</v>
      </c>
      <c r="D749" s="236"/>
      <c r="E749" s="8" t="s">
        <v>2072</v>
      </c>
      <c r="F749" s="8" t="s">
        <v>2072</v>
      </c>
      <c r="G749" s="1"/>
      <c r="H749" s="1"/>
    </row>
    <row r="750" spans="1:8" ht="29.45" hidden="1" customHeight="1" x14ac:dyDescent="0.25">
      <c r="A750" s="218" t="str">
        <f>'02 LISTA CONTROLLO E RAPPORTO'!A750</f>
        <v/>
      </c>
      <c r="B750" s="219"/>
      <c r="C750" s="234" t="str">
        <f>'02 LISTA CONTROLLO E RAPPORTO'!C750</f>
        <v>La pompa ad azionamento manuale per il prelievo d’acqua d’emergenza (presso il serbatoio d’acqua o in cucina) va mantenuta se esiste già o procurata se manca.</v>
      </c>
      <c r="D750" s="236"/>
      <c r="E750" s="8" t="s">
        <v>2072</v>
      </c>
      <c r="F750" s="8" t="s">
        <v>2072</v>
      </c>
      <c r="G750" s="1"/>
      <c r="H750" s="1"/>
    </row>
    <row r="751" spans="1:8" ht="29.45" hidden="1" customHeight="1" x14ac:dyDescent="0.25">
      <c r="A751" s="218" t="str">
        <f>'02 LISTA CONTROLLO E RAPPORTO'!A751</f>
        <v/>
      </c>
      <c r="B751" s="219"/>
      <c r="C751" s="234" t="str">
        <f>'02 LISTA CONTROLLO E RAPPORTO'!C751</f>
        <v>In presenza di un difetto ci si deve accordare con l’ente cantonale responsabile delle costruzioni di protezione su come procedere.</v>
      </c>
      <c r="D751" s="236"/>
      <c r="E751" s="8" t="s">
        <v>2072</v>
      </c>
      <c r="F751" s="8" t="s">
        <v>2072</v>
      </c>
      <c r="G751" s="1"/>
      <c r="H751" s="1"/>
    </row>
    <row r="752" spans="1:8" ht="46.5" hidden="1" customHeight="1" x14ac:dyDescent="0.25">
      <c r="A752" s="627" t="str">
        <f>'02 LISTA CONTROLLO E RAPPORTO'!A752</f>
        <v/>
      </c>
      <c r="B752" s="187">
        <f>'02 LISTA CONTROLLO E RAPPORTO'!B752</f>
        <v>4203.0200000000004</v>
      </c>
      <c r="C752" s="58" t="str">
        <f>'02 LISTA CONTROLLO E RAPPORTO'!C752</f>
        <v>Descrizione del difetto: l’elevatore di pressione non funziona.</v>
      </c>
      <c r="D752" s="71"/>
      <c r="E752" s="8" t="s">
        <v>2072</v>
      </c>
      <c r="F752" s="8" t="s">
        <v>2072</v>
      </c>
      <c r="G752" s="1"/>
      <c r="H752" s="1"/>
    </row>
    <row r="753" spans="1:8" ht="29.45" hidden="1" customHeight="1" x14ac:dyDescent="0.25">
      <c r="A753" s="218" t="str">
        <f>'02 LISTA CONTROLLO E RAPPORTO'!A753</f>
        <v/>
      </c>
      <c r="B753" s="219"/>
      <c r="C753" s="234" t="str">
        <f>'02 LISTA CONTROLLO E RAPPORTO'!C753</f>
        <v xml:space="preserve">Il risanamento non è urgente. L’elevatore di pressione deve essere messo fuori servizio a regola d’arte e contrassegnato con una targa «Fuori servizio» </v>
      </c>
      <c r="D753" s="236"/>
      <c r="E753" s="8" t="s">
        <v>2072</v>
      </c>
      <c r="F753" s="8" t="s">
        <v>2072</v>
      </c>
      <c r="G753" s="1"/>
      <c r="H753" s="1"/>
    </row>
    <row r="754" spans="1:8" ht="29.45" hidden="1" customHeight="1" x14ac:dyDescent="0.25">
      <c r="A754" s="218" t="str">
        <f>'02 LISTA CONTROLLO E RAPPORTO'!A754</f>
        <v/>
      </c>
      <c r="B754" s="219"/>
      <c r="C754" s="234" t="str">
        <f>'02 LISTA CONTROLLO E RAPPORTO'!C754</f>
        <v>In presenza di un difetto ci si deve accordare con l’ente cantonale responsabile delle costruzioni di protezione su come procedere.</v>
      </c>
      <c r="D754" s="236"/>
      <c r="E754" s="8" t="s">
        <v>2072</v>
      </c>
      <c r="F754" s="8" t="s">
        <v>2072</v>
      </c>
      <c r="G754" s="1"/>
      <c r="H754" s="1"/>
    </row>
    <row r="755" spans="1:8" ht="59.25" hidden="1" customHeight="1" x14ac:dyDescent="0.25">
      <c r="A755" s="633" t="str">
        <f>'02 LISTA CONTROLLO E RAPPORTO'!A755</f>
        <v/>
      </c>
      <c r="B755" s="195">
        <f>'02 LISTA CONTROLLO E RAPPORTO'!B755</f>
        <v>4203.03</v>
      </c>
      <c r="C755" s="75" t="str">
        <f>'02 LISTA CONTROLLO E RAPPORTO'!C755</f>
        <v>Descrizione del difetto: la condotta di manutenzione non è meccanicamente separata tra la batteria di distribuzione (distribuzione di rete) e l’elevatore di pressione.</v>
      </c>
      <c r="D755" s="79"/>
      <c r="E755" s="8" t="s">
        <v>2072</v>
      </c>
      <c r="F755" s="8" t="s">
        <v>2072</v>
      </c>
      <c r="G755" s="1"/>
      <c r="H755" s="1"/>
    </row>
    <row r="756" spans="1:8" ht="75" hidden="1" customHeight="1" x14ac:dyDescent="0.25">
      <c r="A756" s="218" t="str">
        <f>'02 LISTA CONTROLLO E RAPPORTO'!A756</f>
        <v/>
      </c>
      <c r="B756" s="219"/>
      <c r="C756" s="234"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56" s="236"/>
      <c r="E756" s="8" t="s">
        <v>2072</v>
      </c>
      <c r="F756" s="8" t="s">
        <v>2072</v>
      </c>
      <c r="G756" s="1"/>
      <c r="H756" s="1"/>
    </row>
    <row r="757" spans="1:8" ht="59.25" hidden="1" customHeight="1" x14ac:dyDescent="0.25">
      <c r="A757" s="633" t="str">
        <f>'02 LISTA CONTROLLO E RAPPORTO'!A757</f>
        <v/>
      </c>
      <c r="B757" s="195">
        <f>'02 LISTA CONTROLLO E RAPPORTO'!B757</f>
        <v>4203.04</v>
      </c>
      <c r="C757" s="75" t="str">
        <f>'02 LISTA CONTROLLO E RAPPORTO'!C757</f>
        <v>Descrizione del difetto: non è possibile svuotare completamente la condotta di prelievo che conduce dal serbatoio dell’acqua all’elevatore di pressione.</v>
      </c>
      <c r="D757" s="79"/>
      <c r="E757" s="8" t="s">
        <v>2072</v>
      </c>
      <c r="F757" s="8" t="s">
        <v>2072</v>
      </c>
      <c r="G757" s="1"/>
      <c r="H757" s="1"/>
    </row>
    <row r="758" spans="1:8" ht="75.75" hidden="1" thickBot="1" x14ac:dyDescent="0.3">
      <c r="A758" s="218" t="str">
        <f>'02 LISTA CONTROLLO E RAPPORTO'!A758</f>
        <v/>
      </c>
      <c r="B758" s="219"/>
      <c r="C758" s="234" t="str">
        <f>'02 LISTA CONTROLLO E RAPPORTO'!C758</f>
        <v>Si devono installare i rubinetti di svuotamento necessari. In caso contrario, il proprietario può andare incontro a conseguenze di responsabilità civile, eventualità di cui deve essere informato.</v>
      </c>
      <c r="D758" s="236"/>
      <c r="E758" s="8" t="s">
        <v>2072</v>
      </c>
      <c r="F758" s="8" t="s">
        <v>2072</v>
      </c>
      <c r="G758" s="1"/>
      <c r="H758" s="1"/>
    </row>
    <row r="759" spans="1:8" ht="45" hidden="1" customHeight="1" x14ac:dyDescent="0.25">
      <c r="A759" s="628" t="str">
        <f>'02 LISTA CONTROLLO E RAPPORTO'!A759</f>
        <v/>
      </c>
      <c r="B759" s="61">
        <f>'02 LISTA CONTROLLO E RAPPORTO'!B759</f>
        <v>4203.05</v>
      </c>
      <c r="C759" s="12" t="str">
        <f>'02 LISTA CONTROLLO E RAPPORTO'!C759</f>
        <v>Descrizione del difetto: manca la curva di commutazione per il funzionamento dalla rete e il funzionamento dal serbatoio.</v>
      </c>
      <c r="D759" s="72"/>
      <c r="E759" s="8" t="s">
        <v>2072</v>
      </c>
      <c r="F759" s="8" t="s">
        <v>2072</v>
      </c>
      <c r="G759" s="1"/>
      <c r="H759" s="1"/>
    </row>
    <row r="760" spans="1:8" ht="90.75" hidden="1" thickBot="1" x14ac:dyDescent="0.3">
      <c r="A760" s="218" t="str">
        <f>'02 LISTA CONTROLLO E RAPPORTO'!A760</f>
        <v/>
      </c>
      <c r="B760" s="219"/>
      <c r="C760" s="234" t="str">
        <f>'02 LISTA CONTROLLO E RAPPORTO'!C760</f>
        <v>Con la curva di commutazione si predefinisce meccanicamente se l’approvvigionamento d’acqua deve avvenire dalla rete idrica locale o dal serbatoio dell’acqua attraverso l’elevatore di pressione.</v>
      </c>
      <c r="D760" s="236"/>
      <c r="E760" s="8" t="s">
        <v>2072</v>
      </c>
      <c r="F760" s="8" t="s">
        <v>2072</v>
      </c>
      <c r="G760" s="1"/>
      <c r="H760" s="1"/>
    </row>
    <row r="761" spans="1:8" ht="29.45" hidden="1" customHeight="1" thickBot="1" x14ac:dyDescent="0.3">
      <c r="A761" s="218" t="str">
        <f>'02 LISTA CONTROLLO E RAPPORTO'!A761</f>
        <v/>
      </c>
      <c r="B761" s="222"/>
      <c r="C761" s="617" t="str">
        <f>'02 LISTA CONTROLLO E RAPPORTO'!C761</f>
        <v>Questo difetto dovrebbe essere eliminato il più presto possibile per evitare che l’acqua del serbatoio finisca nell’acqua della rete.</v>
      </c>
      <c r="D761" s="236"/>
      <c r="E761" s="8" t="s">
        <v>2072</v>
      </c>
      <c r="F761" s="8" t="s">
        <v>2072</v>
      </c>
      <c r="G761" s="1"/>
      <c r="H761" s="1"/>
    </row>
    <row r="762" spans="1:8" ht="15.75" hidden="1" thickBot="1" x14ac:dyDescent="0.3">
      <c r="A762" s="73" t="str">
        <f>'02 LISTA CONTROLLO E RAPPORTO'!A762</f>
        <v/>
      </c>
      <c r="B762" s="203">
        <f>'02 LISTA CONTROLLO E RAPPORTO'!B762</f>
        <v>4204</v>
      </c>
      <c r="C762" s="616" t="str">
        <f>'02 LISTA CONTROLLO E RAPPORTO'!C762</f>
        <v>Impianto di disinfezione a raggi UV</v>
      </c>
      <c r="D762" s="603"/>
      <c r="E762" s="8" t="s">
        <v>2072</v>
      </c>
      <c r="F762" s="8" t="s">
        <v>2072</v>
      </c>
      <c r="G762" s="1"/>
      <c r="H762" s="1"/>
    </row>
    <row r="763" spans="1:8" ht="46.5" hidden="1" customHeight="1" x14ac:dyDescent="0.25">
      <c r="A763" s="65" t="str">
        <f>'02 LISTA CONTROLLO E RAPPORTO'!A763</f>
        <v/>
      </c>
      <c r="B763" s="186">
        <f>'02 LISTA CONTROLLO E RAPPORTO'!B763</f>
        <v>4204.01</v>
      </c>
      <c r="C763" s="66" t="str">
        <f>'02 LISTA CONTROLLO E RAPPORTO'!C763</f>
        <v>Descrizione del difetto: è presente un impianto di disinfezione a raggi UV non ammesso per questo tipo di costruzione di protezione.</v>
      </c>
      <c r="D763" s="71"/>
      <c r="E763" s="8" t="s">
        <v>2072</v>
      </c>
      <c r="F763" s="8" t="s">
        <v>2072</v>
      </c>
      <c r="G763" s="1"/>
      <c r="H763" s="1"/>
    </row>
    <row r="764" spans="1:8" ht="29.45" hidden="1" customHeight="1" x14ac:dyDescent="0.25">
      <c r="A764" s="218" t="str">
        <f>'02 LISTA CONTROLLO E RAPPORTO'!A764</f>
        <v/>
      </c>
      <c r="B764" s="219"/>
      <c r="C764" s="234" t="str">
        <f>'02 LISTA CONTROLLO E RAPPORTO'!C764</f>
        <v>L’impianto di disinfezione a raggi UV e i relativi comandi elettrici devono essere messi fuori servizio e smontati.</v>
      </c>
      <c r="D764" s="236"/>
      <c r="E764" s="8" t="s">
        <v>2072</v>
      </c>
      <c r="F764" s="8" t="s">
        <v>2072</v>
      </c>
      <c r="G764" s="1"/>
      <c r="H764" s="1"/>
    </row>
    <row r="765" spans="1:8" ht="46.5" hidden="1" customHeight="1" x14ac:dyDescent="0.25">
      <c r="A765" s="627" t="str">
        <f>'02 LISTA CONTROLLO E RAPPORTO'!A765</f>
        <v/>
      </c>
      <c r="B765" s="187">
        <f>'02 LISTA CONTROLLO E RAPPORTO'!B765</f>
        <v>4204.0200000000004</v>
      </c>
      <c r="C765" s="58" t="str">
        <f>'02 LISTA CONTROLLO E RAPPORTO'!C765</f>
        <v>Descrizione del difetto: l’impianto di disinfezione a raggi UV non è stato messo fuori servizio.</v>
      </c>
      <c r="D765" s="71"/>
      <c r="E765" s="8" t="s">
        <v>2072</v>
      </c>
      <c r="F765" s="8" t="s">
        <v>2072</v>
      </c>
      <c r="G765" s="1"/>
      <c r="H765" s="1"/>
    </row>
    <row r="766" spans="1:8" ht="29.45" hidden="1" customHeight="1" x14ac:dyDescent="0.25">
      <c r="A766" s="218" t="str">
        <f>'02 LISTA CONTROLLO E RAPPORTO'!A766</f>
        <v/>
      </c>
      <c r="B766" s="219"/>
      <c r="C766" s="234" t="str">
        <f>'02 LISTA CONTROLLO E RAPPORTO'!C766</f>
        <v>L’impianto di disinfezione a raggi UV deve essere messo fuori servizio (togliere il fusibile, applicare una targa «Fuori servizio»).</v>
      </c>
      <c r="D766" s="236"/>
      <c r="E766" s="8" t="s">
        <v>2072</v>
      </c>
      <c r="F766" s="8" t="s">
        <v>2072</v>
      </c>
      <c r="G766" s="1"/>
      <c r="H766" s="1"/>
    </row>
    <row r="767" spans="1:8" ht="59.25" hidden="1" customHeight="1" x14ac:dyDescent="0.25">
      <c r="A767" s="633" t="str">
        <f>'02 LISTA CONTROLLO E RAPPORTO'!A767</f>
        <v/>
      </c>
      <c r="B767" s="195">
        <f>'02 LISTA CONTROLLO E RAPPORTO'!B767</f>
        <v>4204.03</v>
      </c>
      <c r="C767" s="75" t="str">
        <f>'02 LISTA CONTROLLO E RAPPORTO'!C767</f>
        <v>Descrizione del difetto: non è possibile svuotare completamente l’impianto di disinfezione a raggi UV.</v>
      </c>
      <c r="D767" s="79"/>
      <c r="E767" s="8" t="s">
        <v>2072</v>
      </c>
      <c r="F767" s="8" t="s">
        <v>2072</v>
      </c>
      <c r="G767" s="1"/>
      <c r="H767" s="1"/>
    </row>
    <row r="768" spans="1:8" ht="150.75" hidden="1" thickBot="1" x14ac:dyDescent="0.3">
      <c r="A768" s="218" t="str">
        <f>'02 LISTA CONTROLLO E RAPPORTO'!A768</f>
        <v/>
      </c>
      <c r="B768" s="222"/>
      <c r="C768" s="617"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68" s="237"/>
      <c r="E768" s="8" t="s">
        <v>2072</v>
      </c>
      <c r="F768" s="8" t="s">
        <v>2072</v>
      </c>
      <c r="G768" s="1"/>
      <c r="H768" s="1"/>
    </row>
    <row r="769" spans="1:8" ht="16.5" customHeight="1" thickBot="1" x14ac:dyDescent="0.3">
      <c r="A769" s="154" t="str">
        <f>'02 LISTA CONTROLLO E RAPPORTO'!A769</f>
        <v/>
      </c>
      <c r="B769" s="614">
        <f>'02 LISTA CONTROLLO E RAPPORTO'!B769</f>
        <v>4300</v>
      </c>
      <c r="C769" s="615" t="str">
        <f>'02 LISTA CONTROLLO E RAPPORTO'!C769</f>
        <v>Serbatoio dell’acqua (*in rifugi di ospedali, case per anziani, case di cura e istituti realizzati prima del 2012)</v>
      </c>
      <c r="D769" s="612"/>
      <c r="E769" s="8" t="s">
        <v>2072</v>
      </c>
      <c r="F769" s="8" t="s">
        <v>2072</v>
      </c>
      <c r="G769" s="8" t="s">
        <v>2072</v>
      </c>
      <c r="H769" s="8" t="s">
        <v>2072</v>
      </c>
    </row>
    <row r="770" spans="1:8" ht="15.75" thickBot="1" x14ac:dyDescent="0.3">
      <c r="A770" s="73" t="str">
        <f>'02 LISTA CONTROLLO E RAPPORTO'!A770</f>
        <v/>
      </c>
      <c r="B770" s="203">
        <f>'02 LISTA CONTROLLO E RAPPORTO'!B770</f>
        <v>4301</v>
      </c>
      <c r="C770" s="616" t="str">
        <f>'02 LISTA CONTROLLO E RAPPORTO'!C770</f>
        <v>Controllo esterno</v>
      </c>
      <c r="D770" s="603"/>
      <c r="E770" s="8" t="s">
        <v>2072</v>
      </c>
      <c r="F770" s="8" t="s">
        <v>2072</v>
      </c>
      <c r="G770" s="8" t="s">
        <v>2072</v>
      </c>
      <c r="H770" s="8" t="s">
        <v>2072</v>
      </c>
    </row>
    <row r="771" spans="1:8" ht="46.5" customHeight="1" x14ac:dyDescent="0.25">
      <c r="A771" s="65" t="str">
        <f>'02 LISTA CONTROLLO E RAPPORTO'!A771</f>
        <v/>
      </c>
      <c r="B771" s="186">
        <f>'02 LISTA CONTROLLO E RAPPORTO'!B771</f>
        <v>4301.01</v>
      </c>
      <c r="C771" s="66" t="str">
        <f>'02 LISTA CONTROLLO E RAPPORTO'!C771</f>
        <v>Descrizione del difetto: manca un indicatore del livello dell’acqua nel serbatoio.</v>
      </c>
      <c r="D771" s="71"/>
      <c r="E771" s="8" t="s">
        <v>2072</v>
      </c>
      <c r="F771" s="8" t="s">
        <v>2072</v>
      </c>
      <c r="G771" s="8" t="s">
        <v>2072</v>
      </c>
      <c r="H771" s="8" t="s">
        <v>2072</v>
      </c>
    </row>
    <row r="772" spans="1:8" ht="15" customHeight="1" x14ac:dyDescent="0.25">
      <c r="A772" s="218" t="str">
        <f>'02 LISTA CONTROLLO E RAPPORTO'!A772</f>
        <v/>
      </c>
      <c r="B772" s="219"/>
      <c r="C772" s="234" t="str">
        <f>'02 LISTA CONTROLLO E RAPPORTO'!C772</f>
        <v>Si deve commissionare l’installazione di un indicatore del livello dell’acqua.</v>
      </c>
      <c r="D772" s="236"/>
      <c r="E772" s="8" t="s">
        <v>2072</v>
      </c>
      <c r="F772" s="8" t="s">
        <v>2072</v>
      </c>
      <c r="G772" s="8" t="s">
        <v>2072</v>
      </c>
      <c r="H772" s="8" t="s">
        <v>2072</v>
      </c>
    </row>
    <row r="773" spans="1:8" ht="46.5" customHeight="1" x14ac:dyDescent="0.25">
      <c r="A773" s="65" t="str">
        <f>'02 LISTA CONTROLLO E RAPPORTO'!A773</f>
        <v/>
      </c>
      <c r="B773" s="187">
        <f>'02 LISTA CONTROLLO E RAPPORTO'!B773</f>
        <v>4301.0200000000004</v>
      </c>
      <c r="C773" s="58" t="str">
        <f>'02 LISTA CONTROLLO E RAPPORTO'!C773</f>
        <v>Descrizione del difetto: manca una scala di misura sull’indicatore del livello dell’acqua.</v>
      </c>
      <c r="D773" s="71"/>
      <c r="E773" s="8" t="s">
        <v>2072</v>
      </c>
      <c r="F773" s="8" t="s">
        <v>2072</v>
      </c>
      <c r="G773" s="8" t="s">
        <v>2072</v>
      </c>
      <c r="H773" s="8" t="s">
        <v>2072</v>
      </c>
    </row>
    <row r="774" spans="1:8" ht="29.45" customHeight="1" x14ac:dyDescent="0.25">
      <c r="A774" s="218" t="str">
        <f>'02 LISTA CONTROLLO E RAPPORTO'!A774</f>
        <v/>
      </c>
      <c r="B774" s="219"/>
      <c r="C774" s="234" t="str">
        <f>'02 LISTA CONTROLLO E RAPPORTO'!C774</f>
        <v>Sull’indicatore del livello dell’acqua deve essere applicata una scala di misurazione (per 14 giorni) con indicazione dei litri e del livello di riempimento.</v>
      </c>
      <c r="D774" s="236"/>
      <c r="E774" s="8" t="s">
        <v>2072</v>
      </c>
      <c r="F774" s="8" t="s">
        <v>2072</v>
      </c>
      <c r="G774" s="8" t="s">
        <v>2072</v>
      </c>
      <c r="H774" s="8" t="s">
        <v>2072</v>
      </c>
    </row>
    <row r="775" spans="1:8" ht="59.25" customHeight="1" x14ac:dyDescent="0.25">
      <c r="A775" s="76" t="str">
        <f>'02 LISTA CONTROLLO E RAPPORTO'!A775</f>
        <v/>
      </c>
      <c r="B775" s="195">
        <f>'02 LISTA CONTROLLO E RAPPORTO'!B775</f>
        <v>4301.03</v>
      </c>
      <c r="C775" s="75" t="str">
        <f>'02 LISTA CONTROLLO E RAPPORTO'!C775</f>
        <v>Descrizione del difetto: non è possibile svuotare completamente la condotta di riempimento d’emergenza del serbatoio dell’acqua.</v>
      </c>
      <c r="D775" s="79"/>
      <c r="E775" s="8" t="s">
        <v>2072</v>
      </c>
      <c r="F775" s="8" t="s">
        <v>2072</v>
      </c>
      <c r="G775" s="8" t="s">
        <v>2072</v>
      </c>
      <c r="H775" s="8" t="s">
        <v>2072</v>
      </c>
    </row>
    <row r="776" spans="1:8" ht="165" x14ac:dyDescent="0.25">
      <c r="A776" s="218" t="str">
        <f>'02 LISTA CONTROLLO E RAPPORTO'!A776</f>
        <v/>
      </c>
      <c r="B776" s="219"/>
      <c r="C776" s="234"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76" s="236"/>
      <c r="E776" s="8" t="s">
        <v>2072</v>
      </c>
      <c r="F776" s="8" t="s">
        <v>2072</v>
      </c>
      <c r="G776" s="8" t="s">
        <v>2072</v>
      </c>
      <c r="H776" s="8" t="s">
        <v>2072</v>
      </c>
    </row>
    <row r="777" spans="1:8" ht="45" customHeight="1" x14ac:dyDescent="0.25">
      <c r="A777" s="67" t="str">
        <f>'02 LISTA CONTROLLO E RAPPORTO'!A777</f>
        <v/>
      </c>
      <c r="B777" s="61">
        <f>'02 LISTA CONTROLLO E RAPPORTO'!B777</f>
        <v>4301.04</v>
      </c>
      <c r="C777" s="12" t="str">
        <f>'02 LISTA CONTROLLO E RAPPORTO'!C777</f>
        <v>Descrizione del difetto: la condotta di riempimento d’emergenza non conduce al serbatoio dell’acqua tramite una saracinesca e un tubo amovibile con raccordo Storz 55 (incl. attrezzi).</v>
      </c>
      <c r="D777" s="72"/>
      <c r="E777" s="8" t="s">
        <v>2072</v>
      </c>
      <c r="F777" s="8" t="s">
        <v>2072</v>
      </c>
      <c r="G777" s="8" t="s">
        <v>2072</v>
      </c>
      <c r="H777" s="8" t="s">
        <v>2072</v>
      </c>
    </row>
    <row r="778" spans="1:8" ht="58.5" customHeight="1" thickBot="1" x14ac:dyDescent="0.3">
      <c r="A778" s="233" t="str">
        <f>'02 LISTA CONTROLLO E RAPPORTO'!A778</f>
        <v/>
      </c>
      <c r="B778" s="222"/>
      <c r="C778" s="617"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778" s="236"/>
      <c r="E778" s="8" t="s">
        <v>2072</v>
      </c>
      <c r="F778" s="8" t="s">
        <v>2072</v>
      </c>
      <c r="G778" s="8" t="s">
        <v>2072</v>
      </c>
      <c r="H778" s="8" t="s">
        <v>2072</v>
      </c>
    </row>
    <row r="779" spans="1:8" ht="15.75" thickBot="1" x14ac:dyDescent="0.3">
      <c r="A779" s="73" t="str">
        <f>'02 LISTA CONTROLLO E RAPPORTO'!A779</f>
        <v/>
      </c>
      <c r="B779" s="203">
        <f>'02 LISTA CONTROLLO E RAPPORTO'!B779</f>
        <v>4302</v>
      </c>
      <c r="C779" s="616" t="str">
        <f>'02 LISTA CONTROLLO E RAPPORTO'!C779</f>
        <v>Controllo interno</v>
      </c>
      <c r="D779" s="603"/>
      <c r="E779" s="8" t="s">
        <v>2072</v>
      </c>
      <c r="F779" s="8" t="s">
        <v>2072</v>
      </c>
      <c r="G779" s="8" t="s">
        <v>2072</v>
      </c>
      <c r="H779" s="8" t="s">
        <v>2072</v>
      </c>
    </row>
    <row r="780" spans="1:8" ht="46.5" customHeight="1" x14ac:dyDescent="0.25">
      <c r="A780" s="65" t="str">
        <f>'02 LISTA CONTROLLO E RAPPORTO'!A780</f>
        <v/>
      </c>
      <c r="B780" s="186">
        <f>'02 LISTA CONTROLLO E RAPPORTO'!B780</f>
        <v>4302.01</v>
      </c>
      <c r="C780" s="66" t="str">
        <f>'02 LISTA CONTROLLO E RAPPORTO'!C780</f>
        <v>Descrizione del difetto: nell’ambito del controllo periodico non è stato possibile controllare l’interno del serbatoio dell’acqua.</v>
      </c>
      <c r="D780" s="71"/>
      <c r="E780" s="8" t="s">
        <v>2072</v>
      </c>
      <c r="F780" s="8" t="s">
        <v>2072</v>
      </c>
      <c r="G780" s="8" t="s">
        <v>2072</v>
      </c>
      <c r="H780" s="8" t="s">
        <v>2072</v>
      </c>
    </row>
    <row r="781" spans="1:8" ht="15" customHeight="1" x14ac:dyDescent="0.25">
      <c r="A781" s="218" t="str">
        <f>'02 LISTA CONTROLLO E RAPPORTO'!A781</f>
        <v/>
      </c>
      <c r="B781" s="219"/>
      <c r="C781" s="234" t="str">
        <f>'02 LISTA CONTROLLO E RAPPORTO'!C781</f>
        <v>Si deve svuotare il serbatoio dell’acqua.</v>
      </c>
      <c r="D781" s="236"/>
      <c r="E781" s="8" t="s">
        <v>2072</v>
      </c>
      <c r="F781" s="8" t="s">
        <v>2072</v>
      </c>
      <c r="G781" s="8" t="s">
        <v>2072</v>
      </c>
      <c r="H781" s="8" t="s">
        <v>2072</v>
      </c>
    </row>
    <row r="782" spans="1:8" ht="46.5" customHeight="1" x14ac:dyDescent="0.25">
      <c r="A782" s="627" t="str">
        <f>'02 LISTA CONTROLLO E RAPPORTO'!A782</f>
        <v/>
      </c>
      <c r="B782" s="187">
        <f>'02 LISTA CONTROLLO E RAPPORTO'!B782</f>
        <v>4302.0200000000004</v>
      </c>
      <c r="C782" s="58" t="str">
        <f>'02 LISTA CONTROLLO E RAPPORTO'!C782</f>
        <v>Descrizione del difetto: l’anello del passo d’uomo e il coperchio presentano ruggine.</v>
      </c>
      <c r="D782" s="71"/>
      <c r="E782" s="8" t="s">
        <v>2072</v>
      </c>
      <c r="F782" s="8" t="s">
        <v>2072</v>
      </c>
      <c r="G782" s="8" t="s">
        <v>2072</v>
      </c>
      <c r="H782" s="8" t="s">
        <v>2072</v>
      </c>
    </row>
    <row r="783" spans="1:8" ht="15" customHeight="1" x14ac:dyDescent="0.25">
      <c r="A783" s="218" t="str">
        <f>'02 LISTA CONTROLLO E RAPPORTO'!A783</f>
        <v/>
      </c>
      <c r="B783" s="219"/>
      <c r="C783" s="234" t="str">
        <f>'02 LISTA CONTROLLO E RAPPORTO'!C783</f>
        <v>L’anello del passo d’uomo e il coperchio devono essere puliti dalla ruggine o sostituiti.</v>
      </c>
      <c r="D783" s="236"/>
      <c r="E783" s="8" t="s">
        <v>2072</v>
      </c>
      <c r="F783" s="8" t="s">
        <v>2072</v>
      </c>
      <c r="G783" s="8" t="s">
        <v>2072</v>
      </c>
      <c r="H783" s="8" t="s">
        <v>2072</v>
      </c>
    </row>
    <row r="784" spans="1:8" ht="46.5" customHeight="1" x14ac:dyDescent="0.25">
      <c r="A784" s="627" t="str">
        <f>'02 LISTA CONTROLLO E RAPPORTO'!A784</f>
        <v/>
      </c>
      <c r="B784" s="187">
        <f>'02 LISTA CONTROLLO E RAPPORTO'!B784</f>
        <v>4302.03</v>
      </c>
      <c r="C784" s="58" t="str">
        <f>'02 LISTA CONTROLLO E RAPPORTO'!C784</f>
        <v>Descrizione del difetto: la rubinetteria presenta ruggine.</v>
      </c>
      <c r="D784" s="71"/>
      <c r="E784" s="8" t="s">
        <v>2072</v>
      </c>
      <c r="F784" s="8" t="s">
        <v>2072</v>
      </c>
      <c r="G784" s="8" t="s">
        <v>2072</v>
      </c>
      <c r="H784" s="8" t="s">
        <v>2072</v>
      </c>
    </row>
    <row r="785" spans="1:8" ht="15" customHeight="1" x14ac:dyDescent="0.25">
      <c r="A785" s="218" t="str">
        <f>'02 LISTA CONTROLLO E RAPPORTO'!A785</f>
        <v/>
      </c>
      <c r="B785" s="219"/>
      <c r="C785" s="234" t="str">
        <f>'02 LISTA CONTROLLO E RAPPORTO'!C785</f>
        <v>La rubinetteria deve essere pulita dalla ruggine o sostituita.</v>
      </c>
      <c r="D785" s="236"/>
      <c r="E785" s="8" t="s">
        <v>2072</v>
      </c>
      <c r="F785" s="8" t="s">
        <v>2072</v>
      </c>
      <c r="G785" s="8" t="s">
        <v>2072</v>
      </c>
      <c r="H785" s="8" t="s">
        <v>2072</v>
      </c>
    </row>
    <row r="786" spans="1:8" ht="59.25" customHeight="1" x14ac:dyDescent="0.25">
      <c r="A786" s="633" t="str">
        <f>'02 LISTA CONTROLLO E RAPPORTO'!A786</f>
        <v/>
      </c>
      <c r="B786" s="195">
        <f>'02 LISTA CONTROLLO E RAPPORTO'!B786</f>
        <v>4302.04</v>
      </c>
      <c r="C786" s="75" t="str">
        <f>'02 LISTA CONTROLLO E RAPPORTO'!C786</f>
        <v>Descrizione del difetto: il serbatoio dell’acqua è rivestito con una pellicola.</v>
      </c>
      <c r="D786" s="79"/>
      <c r="E786" s="8" t="s">
        <v>2072</v>
      </c>
      <c r="F786" s="8" t="s">
        <v>2072</v>
      </c>
      <c r="G786" s="8" t="s">
        <v>2072</v>
      </c>
      <c r="H786" s="8" t="s">
        <v>2072</v>
      </c>
    </row>
    <row r="787" spans="1:8" ht="57" customHeight="1" x14ac:dyDescent="0.25">
      <c r="A787" s="218" t="str">
        <f>'02 LISTA CONTROLLO E RAPPORTO'!A787</f>
        <v/>
      </c>
      <c r="B787" s="219"/>
      <c r="C787" s="234"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787" s="236"/>
      <c r="E787" s="8" t="s">
        <v>2072</v>
      </c>
      <c r="F787" s="8" t="s">
        <v>2072</v>
      </c>
      <c r="G787" s="8" t="s">
        <v>2072</v>
      </c>
      <c r="H787" s="8" t="s">
        <v>2072</v>
      </c>
    </row>
    <row r="788" spans="1:8" ht="46.5" customHeight="1" x14ac:dyDescent="0.25">
      <c r="A788" s="627" t="str">
        <f>'02 LISTA CONTROLLO E RAPPORTO'!A788</f>
        <v/>
      </c>
      <c r="B788" s="187">
        <f>'02 LISTA CONTROLLO E RAPPORTO'!B788</f>
        <v>4302.05</v>
      </c>
      <c r="C788" s="58" t="str">
        <f>'02 LISTA CONTROLLO E RAPPORTO'!C788</f>
        <v>Descrizione del difetto: il pavimento e le pareti del serbatoio dell’acqua presentano ruggine o ferri d’armatura scoperti.</v>
      </c>
      <c r="D788" s="71"/>
      <c r="E788" s="8" t="s">
        <v>2072</v>
      </c>
      <c r="F788" s="8" t="s">
        <v>2072</v>
      </c>
      <c r="G788" s="8" t="s">
        <v>2072</v>
      </c>
      <c r="H788" s="8" t="s">
        <v>2072</v>
      </c>
    </row>
    <row r="789" spans="1:8" ht="15" customHeight="1" x14ac:dyDescent="0.25">
      <c r="A789" s="218" t="str">
        <f>'02 LISTA CONTROLLO E RAPPORTO'!A789</f>
        <v/>
      </c>
      <c r="B789" s="219"/>
      <c r="C789" s="234" t="str">
        <f>'02 LISTA CONTROLLO E RAPPORTO'!C789</f>
        <v>Si deve incaricare una ditta specializzata di eliminare questi difetti.</v>
      </c>
      <c r="D789" s="236"/>
      <c r="E789" s="8" t="s">
        <v>2072</v>
      </c>
      <c r="F789" s="8" t="s">
        <v>2072</v>
      </c>
      <c r="G789" s="8" t="s">
        <v>2072</v>
      </c>
      <c r="H789" s="8" t="s">
        <v>2072</v>
      </c>
    </row>
    <row r="790" spans="1:8" ht="46.5" customHeight="1" x14ac:dyDescent="0.25">
      <c r="A790" s="627" t="str">
        <f>'02 LISTA CONTROLLO E RAPPORTO'!A790</f>
        <v/>
      </c>
      <c r="B790" s="187">
        <f>'02 LISTA CONTROLLO E RAPPORTO'!B790</f>
        <v>4302.0600000000004</v>
      </c>
      <c r="C790" s="58" t="str">
        <f>'02 LISTA CONTROLLO E RAPPORTO'!C790</f>
        <v>Descrizione del difetto: non è possibile svuotare completamente il serbatoio dell’acqua (pendenza insufficiente).</v>
      </c>
      <c r="D790" s="71"/>
      <c r="E790" s="8" t="s">
        <v>2072</v>
      </c>
      <c r="F790" s="8" t="s">
        <v>2072</v>
      </c>
      <c r="G790" s="8" t="s">
        <v>2072</v>
      </c>
      <c r="H790" s="8" t="s">
        <v>2072</v>
      </c>
    </row>
    <row r="791" spans="1:8" ht="75" x14ac:dyDescent="0.25">
      <c r="A791" s="218" t="str">
        <f>'02 LISTA CONTROLLO E RAPPORTO'!A791</f>
        <v/>
      </c>
      <c r="B791" s="219"/>
      <c r="C791" s="234" t="str">
        <f>'02 LISTA CONTROLLO E RAPPORTO'!C791</f>
        <v>In presenza di questo difetto ci si deve accordare con l’ente cantonale responsabile delle costruzioni di protezione su come procedere, a seconda della situazione riscontrata sul posto.</v>
      </c>
      <c r="D791" s="236"/>
      <c r="E791" s="8" t="s">
        <v>2072</v>
      </c>
      <c r="F791" s="8" t="s">
        <v>2072</v>
      </c>
      <c r="G791" s="8" t="s">
        <v>2072</v>
      </c>
      <c r="H791" s="8" t="s">
        <v>2072</v>
      </c>
    </row>
    <row r="792" spans="1:8" ht="46.5" customHeight="1" x14ac:dyDescent="0.25">
      <c r="A792" s="627" t="str">
        <f>'02 LISTA CONTROLLO E RAPPORTO'!A792</f>
        <v/>
      </c>
      <c r="B792" s="187">
        <f>'02 LISTA CONTROLLO E RAPPORTO'!B792</f>
        <v>4302.07</v>
      </c>
      <c r="C792" s="58" t="str">
        <f>'02 LISTA CONTROLLO E RAPPORTO'!C792</f>
        <v>Descrizione del difetto: la condotta di prelievo non è montata alla giusta altezza.</v>
      </c>
      <c r="D792" s="71"/>
      <c r="E792" s="8" t="s">
        <v>2072</v>
      </c>
      <c r="F792" s="8" t="s">
        <v>2072</v>
      </c>
      <c r="G792" s="8" t="s">
        <v>2072</v>
      </c>
      <c r="H792" s="8" t="s">
        <v>2072</v>
      </c>
    </row>
    <row r="793" spans="1:8" ht="75" x14ac:dyDescent="0.25">
      <c r="A793" s="218" t="str">
        <f>'02 LISTA CONTROLLO E RAPPORTO'!A793</f>
        <v/>
      </c>
      <c r="B793" s="219"/>
      <c r="C793" s="234" t="str">
        <f>'02 LISTA CONTROLLO E RAPPORTO'!C793</f>
        <v>La condotta di prelievo deve essere spostata a un’altezza di metà del tubo +15 centimetri dallo spigolo superiore del pavimento del serbatoio. Il punto di aspirazione deve essere munito di cuffia d’aspirazione.</v>
      </c>
      <c r="D793" s="236"/>
      <c r="E793" s="8" t="s">
        <v>2072</v>
      </c>
      <c r="F793" s="8" t="s">
        <v>2072</v>
      </c>
      <c r="G793" s="8" t="s">
        <v>2072</v>
      </c>
      <c r="H793" s="8" t="s">
        <v>2072</v>
      </c>
    </row>
    <row r="794" spans="1:8" ht="46.5" customHeight="1" x14ac:dyDescent="0.25">
      <c r="A794" s="627" t="str">
        <f>'02 LISTA CONTROLLO E RAPPORTO'!A794</f>
        <v/>
      </c>
      <c r="B794" s="187">
        <f>'02 LISTA CONTROLLO E RAPPORTO'!B794</f>
        <v>4302.08</v>
      </c>
      <c r="C794" s="58" t="str">
        <f>'02 LISTA CONTROLLO E RAPPORTO'!C794</f>
        <v>Descrizione del difetto: il troppo pieno non è montato alla giusta altezza.</v>
      </c>
      <c r="D794" s="71"/>
      <c r="E794" s="8" t="s">
        <v>2072</v>
      </c>
      <c r="F794" s="8" t="s">
        <v>2072</v>
      </c>
      <c r="G794" s="8" t="s">
        <v>2072</v>
      </c>
      <c r="H794" s="8" t="s">
        <v>2072</v>
      </c>
    </row>
    <row r="795" spans="1:8" ht="15" customHeight="1" x14ac:dyDescent="0.25">
      <c r="A795" s="218" t="str">
        <f>'02 LISTA CONTROLLO E RAPPORTO'!A795</f>
        <v/>
      </c>
      <c r="B795" s="219"/>
      <c r="C795" s="234" t="str">
        <f>'02 LISTA CONTROLLO E RAPPORTO'!C795</f>
        <v xml:space="preserve">L’altezza del troppo pieno deve essere adeguata al volume previsto/al livello del serbatoio. </v>
      </c>
      <c r="D795" s="236"/>
      <c r="E795" s="8" t="s">
        <v>2072</v>
      </c>
      <c r="F795" s="8" t="s">
        <v>2072</v>
      </c>
      <c r="G795" s="8" t="s">
        <v>2072</v>
      </c>
      <c r="H795" s="8" t="s">
        <v>2072</v>
      </c>
    </row>
    <row r="796" spans="1:8" ht="46.5" customHeight="1" x14ac:dyDescent="0.25">
      <c r="A796" s="627" t="str">
        <f>'02 LISTA CONTROLLO E RAPPORTO'!A796</f>
        <v/>
      </c>
      <c r="B796" s="187">
        <f>'02 LISTA CONTROLLO E RAPPORTO'!B796</f>
        <v>4302.09</v>
      </c>
      <c r="C796" s="58" t="str">
        <f>'02 LISTA CONTROLLO E RAPPORTO'!C796</f>
        <v>Descrizione del difetto: il troppo pieno è dotato di un sifone.</v>
      </c>
      <c r="D796" s="71"/>
      <c r="E796" s="8" t="s">
        <v>2072</v>
      </c>
      <c r="F796" s="8" t="s">
        <v>2072</v>
      </c>
      <c r="G796" s="8" t="s">
        <v>2072</v>
      </c>
      <c r="H796" s="8" t="s">
        <v>2072</v>
      </c>
    </row>
    <row r="797" spans="1:8" ht="120" x14ac:dyDescent="0.25">
      <c r="A797" s="218" t="str">
        <f>'02 LISTA CONTROLLO E RAPPORTO'!A797</f>
        <v/>
      </c>
      <c r="B797" s="219"/>
      <c r="C797" s="234"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797" s="236"/>
      <c r="E797" s="8" t="s">
        <v>2072</v>
      </c>
      <c r="F797" s="8" t="s">
        <v>2072</v>
      </c>
      <c r="G797" s="8" t="s">
        <v>2072</v>
      </c>
      <c r="H797" s="8" t="s">
        <v>2072</v>
      </c>
    </row>
    <row r="798" spans="1:8" ht="46.5" customHeight="1" x14ac:dyDescent="0.25">
      <c r="A798" s="627" t="str">
        <f>'02 LISTA CONTROLLO E RAPPORTO'!A798</f>
        <v/>
      </c>
      <c r="B798" s="187">
        <f>'02 LISTA CONTROLLO E RAPPORTO'!B798</f>
        <v>4302.1000000000004</v>
      </c>
      <c r="C798" s="58" t="str">
        <f>'02 LISTA CONTROLLO E RAPPORTO'!C798</f>
        <v>Descrizione del difetto: manca una scaletta d’accesso per serbatoi incassati.</v>
      </c>
      <c r="D798" s="71"/>
      <c r="E798" s="8" t="s">
        <v>2072</v>
      </c>
      <c r="F798" s="8" t="s">
        <v>2072</v>
      </c>
      <c r="G798" s="8" t="s">
        <v>2072</v>
      </c>
      <c r="H798" s="8" t="s">
        <v>2072</v>
      </c>
    </row>
    <row r="799" spans="1:8" ht="29.45" customHeight="1" thickBot="1" x14ac:dyDescent="0.3">
      <c r="A799" s="233" t="str">
        <f>'02 LISTA CONTROLLO E RAPPORTO'!A799</f>
        <v/>
      </c>
      <c r="B799" s="222"/>
      <c r="C799" s="617" t="str">
        <f>'02 LISTA CONTROLLO E RAPPORTO'!C799</f>
        <v>Si deve procurare una scaletta d’accesso agganciabile al passo d’uomo. Questa va posta sulla parete all’esterno del serbatoio dell’acqua.</v>
      </c>
      <c r="D799" s="236"/>
      <c r="E799" s="8" t="s">
        <v>2072</v>
      </c>
      <c r="F799" s="8" t="s">
        <v>2072</v>
      </c>
      <c r="G799" s="8" t="s">
        <v>2072</v>
      </c>
      <c r="H799" s="8" t="s">
        <v>2072</v>
      </c>
    </row>
    <row r="800" spans="1:8" ht="15" customHeight="1" thickBot="1" x14ac:dyDescent="0.3">
      <c r="A800" s="73" t="str">
        <f>'02 LISTA CONTROLLO E RAPPORTO'!A800</f>
        <v/>
      </c>
      <c r="B800" s="203">
        <f>'02 LISTA CONTROLLO E RAPPORTO'!B800</f>
        <v>4303</v>
      </c>
      <c r="C800" s="616" t="str">
        <f>'02 LISTA CONTROLLO E RAPPORTO'!C800</f>
        <v>Ermeticità (serbatoio riempito secondo il piano cantonale per situazioni di catastrofe/d’emergenza)</v>
      </c>
      <c r="D800" s="603"/>
      <c r="E800" s="8" t="s">
        <v>2072</v>
      </c>
      <c r="F800" s="8" t="s">
        <v>2072</v>
      </c>
      <c r="G800" s="8" t="s">
        <v>2072</v>
      </c>
      <c r="H800" s="8" t="s">
        <v>2072</v>
      </c>
    </row>
    <row r="801" spans="1:8" ht="46.5" customHeight="1" x14ac:dyDescent="0.25">
      <c r="A801" s="65" t="str">
        <f>'02 LISTA CONTROLLO E RAPPORTO'!A801</f>
        <v/>
      </c>
      <c r="B801" s="186">
        <f>'02 LISTA CONTROLLO E RAPPORTO'!B801</f>
        <v>4303.01</v>
      </c>
      <c r="C801" s="66" t="str">
        <f>'02 LISTA CONTROLLO E RAPPORTO'!C801</f>
        <v>Descrizione del difetto: manca la documentazione del controllo dell’ermeticità.</v>
      </c>
      <c r="D801" s="71"/>
      <c r="E801" s="8" t="s">
        <v>2072</v>
      </c>
      <c r="F801" s="8" t="s">
        <v>2072</v>
      </c>
      <c r="G801" s="8" t="s">
        <v>2072</v>
      </c>
      <c r="H801" s="8" t="s">
        <v>2072</v>
      </c>
    </row>
    <row r="802" spans="1:8" ht="15" customHeight="1" x14ac:dyDescent="0.25">
      <c r="A802" s="218" t="str">
        <f>'02 LISTA CONTROLLO E RAPPORTO'!A802</f>
        <v/>
      </c>
      <c r="B802" s="219"/>
      <c r="C802" s="234" t="str">
        <f>'02 LISTA CONTROLLO E RAPPORTO'!C802</f>
        <v>Il controllo dell’ermeticità va eseguito e documentato.</v>
      </c>
      <c r="D802" s="236"/>
      <c r="E802" s="8" t="s">
        <v>2072</v>
      </c>
      <c r="F802" s="8" t="s">
        <v>2072</v>
      </c>
      <c r="G802" s="8" t="s">
        <v>2072</v>
      </c>
      <c r="H802" s="8" t="s">
        <v>2072</v>
      </c>
    </row>
    <row r="803" spans="1:8" ht="46.5" customHeight="1" x14ac:dyDescent="0.25">
      <c r="A803" s="65" t="str">
        <f>'02 LISTA CONTROLLO E RAPPORTO'!A803</f>
        <v/>
      </c>
      <c r="B803" s="187">
        <f>'02 LISTA CONTROLLO E RAPPORTO'!B803</f>
        <v>4303.0200000000004</v>
      </c>
      <c r="C803" s="58" t="str">
        <f>'02 LISTA CONTROLLO E RAPPORTO'!C803</f>
        <v>Descrizione del difetto: il serbatoio dell’acqua non è ermetico.</v>
      </c>
      <c r="D803" s="71"/>
      <c r="E803" s="8" t="s">
        <v>2072</v>
      </c>
      <c r="F803" s="8" t="s">
        <v>2072</v>
      </c>
      <c r="G803" s="8" t="s">
        <v>2072</v>
      </c>
      <c r="H803" s="8" t="s">
        <v>2072</v>
      </c>
    </row>
    <row r="804" spans="1:8" ht="75" x14ac:dyDescent="0.25">
      <c r="A804" s="218" t="str">
        <f>'02 LISTA CONTROLLO E RAPPORTO'!A804</f>
        <v/>
      </c>
      <c r="B804" s="219"/>
      <c r="C804" s="234" t="str">
        <f>'02 LISTA CONTROLLO E RAPPORTO'!C804</f>
        <v>Occorre possibilmente individuare i punti delle perdite e svuotare il serbatoio dell’acqua. Le riparazioni vanno definite a seconda della situazione e commissionate a ditte specializzate.</v>
      </c>
      <c r="D804" s="236"/>
      <c r="E804" s="8" t="s">
        <v>2072</v>
      </c>
      <c r="F804" s="8" t="s">
        <v>2072</v>
      </c>
      <c r="G804" s="8" t="s">
        <v>2072</v>
      </c>
      <c r="H804" s="8" t="s">
        <v>2072</v>
      </c>
    </row>
    <row r="805" spans="1:8" ht="29.45" customHeight="1" thickBot="1" x14ac:dyDescent="0.3">
      <c r="A805" s="233" t="str">
        <f>'02 LISTA CONTROLLO E RAPPORTO'!A805</f>
        <v/>
      </c>
      <c r="B805" s="222"/>
      <c r="C805" s="617" t="str">
        <f>'02 LISTA CONTROLLO E RAPPORTO'!C805</f>
        <v xml:space="preserve">In presenza di un difetto ci si deve accordare con l’ente cantonale responsabile delle costruzioni di protezione su come procedere. </v>
      </c>
      <c r="D805" s="237"/>
      <c r="E805" s="8" t="s">
        <v>2072</v>
      </c>
      <c r="F805" s="8" t="s">
        <v>2072</v>
      </c>
      <c r="G805" s="8" t="s">
        <v>2072</v>
      </c>
      <c r="H805" s="8" t="s">
        <v>2072</v>
      </c>
    </row>
    <row r="806" spans="1:8" ht="46.5" customHeight="1" thickBot="1" x14ac:dyDescent="0.3">
      <c r="A806" s="167" t="str">
        <f>'02 LISTA CONTROLLO E RAPPORTO'!A806</f>
        <v/>
      </c>
      <c r="B806" s="190">
        <f>'02 LISTA CONTROLLO E RAPPORTO'!B806</f>
        <v>4400</v>
      </c>
      <c r="C806" s="629" t="str">
        <f>'02 LISTA CONTROLLO E RAPPORTO'!C806</f>
        <v xml:space="preserve">Difetti straordinari nel capitolo «Approvvigionamento idrico» secondo le Istruzioni CPCP (art.11 cpv. 5) </v>
      </c>
      <c r="D806" s="210"/>
      <c r="E806" s="8" t="s">
        <v>2072</v>
      </c>
      <c r="F806" s="8" t="s">
        <v>2072</v>
      </c>
      <c r="G806" s="8" t="s">
        <v>2072</v>
      </c>
      <c r="H806" s="8" t="s">
        <v>2072</v>
      </c>
    </row>
    <row r="807" spans="1:8" ht="46.5" customHeight="1" x14ac:dyDescent="0.25">
      <c r="A807" s="164" t="str">
        <f>'02 LISTA CONTROLLO E RAPPORTO'!A807</f>
        <v/>
      </c>
      <c r="B807" s="191">
        <f>'02 LISTA CONTROLLO E RAPPORTO'!B807</f>
        <v>4401</v>
      </c>
      <c r="C807" s="420" t="str">
        <f>'02 LISTA CONTROLLO E RAPPORTO'!C807</f>
        <v>Descrizione del difetto:</v>
      </c>
      <c r="D807" s="159"/>
      <c r="E807" s="8" t="s">
        <v>2072</v>
      </c>
      <c r="F807" s="8" t="s">
        <v>2072</v>
      </c>
      <c r="G807" s="8" t="s">
        <v>2072</v>
      </c>
      <c r="H807" s="8" t="s">
        <v>2072</v>
      </c>
    </row>
    <row r="808" spans="1:8" ht="46.5" customHeight="1" x14ac:dyDescent="0.25">
      <c r="A808" s="630" t="str">
        <f>'02 LISTA CONTROLLO E RAPPORTO'!A808</f>
        <v/>
      </c>
      <c r="B808" s="192">
        <f>'02 LISTA CONTROLLO E RAPPORTO'!B808</f>
        <v>4402</v>
      </c>
      <c r="C808" s="423" t="str">
        <f>'02 LISTA CONTROLLO E RAPPORTO'!C808</f>
        <v>Descrizione del difetto:</v>
      </c>
      <c r="D808" s="157"/>
      <c r="E808" s="8" t="s">
        <v>2072</v>
      </c>
      <c r="F808" s="8" t="s">
        <v>2072</v>
      </c>
      <c r="G808" s="8" t="s">
        <v>2072</v>
      </c>
      <c r="H808" s="8" t="s">
        <v>2072</v>
      </c>
    </row>
    <row r="809" spans="1:8" ht="46.5" customHeight="1" thickBot="1" x14ac:dyDescent="0.3">
      <c r="A809" s="162" t="str">
        <f>'02 LISTA CONTROLLO E RAPPORTO'!A809</f>
        <v/>
      </c>
      <c r="B809" s="193">
        <f>'02 LISTA CONTROLLO E RAPPORTO'!B809</f>
        <v>4403</v>
      </c>
      <c r="C809" s="631" t="str">
        <f>'02 LISTA CONTROLLO E RAPPORTO'!C809</f>
        <v>Descrizione del difetto:</v>
      </c>
      <c r="D809" s="597"/>
      <c r="E809" s="8" t="s">
        <v>2072</v>
      </c>
      <c r="F809" s="8" t="s">
        <v>2072</v>
      </c>
      <c r="G809" s="8" t="s">
        <v>2072</v>
      </c>
      <c r="H809" s="8" t="s">
        <v>2072</v>
      </c>
    </row>
    <row r="810" spans="1:8" ht="19.5" thickBot="1" x14ac:dyDescent="0.3">
      <c r="A810" s="555" t="str">
        <f>'02 LISTA CONTROLLO E RAPPORTO'!A810</f>
        <v/>
      </c>
      <c r="B810" s="387">
        <f>'02 LISTA CONTROLLO E RAPPORTO'!B810</f>
        <v>5000</v>
      </c>
      <c r="C810" s="613" t="str">
        <f>'02 LISTA CONTROLLO E RAPPORTO'!C810</f>
        <v>Evacuazione delle acque di scarico</v>
      </c>
      <c r="D810" s="602"/>
      <c r="E810" s="8" t="s">
        <v>2072</v>
      </c>
      <c r="F810" s="8" t="s">
        <v>2072</v>
      </c>
      <c r="G810" s="8" t="s">
        <v>2072</v>
      </c>
      <c r="H810" s="8" t="s">
        <v>2072</v>
      </c>
    </row>
    <row r="811" spans="1:8" ht="16.5" customHeight="1" thickBot="1" x14ac:dyDescent="0.3">
      <c r="A811" s="154" t="str">
        <f>'02 LISTA CONTROLLO E RAPPORTO'!A811</f>
        <v/>
      </c>
      <c r="B811" s="614">
        <f>'02 LISTA CONTROLLO E RAPPORTO'!B811</f>
        <v>5100</v>
      </c>
      <c r="C811" s="615" t="str">
        <f>'02 LISTA CONTROLLO E RAPPORTO'!C811</f>
        <v>Documenti d’esercizio (*in rifugi di ospedali, case per anziani, case di cura e istituti realizzati prima del 2012)</v>
      </c>
      <c r="D811" s="612"/>
      <c r="E811" s="8" t="s">
        <v>2072</v>
      </c>
      <c r="F811" s="8" t="s">
        <v>2072</v>
      </c>
      <c r="G811" s="8" t="s">
        <v>2072</v>
      </c>
      <c r="H811" s="8" t="s">
        <v>2072</v>
      </c>
    </row>
    <row r="812" spans="1:8" ht="15.75" thickBot="1" x14ac:dyDescent="0.3">
      <c r="A812" s="73" t="str">
        <f>'02 LISTA CONTROLLO E RAPPORTO'!A812</f>
        <v/>
      </c>
      <c r="B812" s="203">
        <f>'02 LISTA CONTROLLO E RAPPORTO'!B812</f>
        <v>5101</v>
      </c>
      <c r="C812" s="616" t="str">
        <f>'02 LISTA CONTROLLO E RAPPORTO'!C812</f>
        <v>Schema di funzionamento</v>
      </c>
      <c r="D812" s="603"/>
      <c r="E812" s="8" t="s">
        <v>2072</v>
      </c>
      <c r="F812" s="8" t="s">
        <v>2072</v>
      </c>
      <c r="G812" s="8" t="s">
        <v>2072</v>
      </c>
      <c r="H812" s="8" t="s">
        <v>2072</v>
      </c>
    </row>
    <row r="813" spans="1:8" ht="46.5" customHeight="1" x14ac:dyDescent="0.25">
      <c r="A813" s="65" t="str">
        <f>'02 LISTA CONTROLLO E RAPPORTO'!A813</f>
        <v/>
      </c>
      <c r="B813" s="186">
        <f>'02 LISTA CONTROLLO E RAPPORTO'!B813</f>
        <v>5101.01</v>
      </c>
      <c r="C813" s="66" t="str">
        <f>'02 LISTA CONTROLLO E RAPPORTO'!C813</f>
        <v>Descrizione del difetto: lo schema di funzionamento «Evacuazione delle acque di scarico» (schema di principio con istruzioni per l’uso) non è affisso in modo permanente in un luogo idoneo.</v>
      </c>
      <c r="D813" s="71"/>
      <c r="E813" s="8" t="s">
        <v>2072</v>
      </c>
      <c r="F813" s="8" t="s">
        <v>2072</v>
      </c>
      <c r="G813" s="8" t="s">
        <v>2072</v>
      </c>
      <c r="H813" s="8" t="s">
        <v>2072</v>
      </c>
    </row>
    <row r="814" spans="1:8" ht="45" x14ac:dyDescent="0.25">
      <c r="A814" s="218" t="str">
        <f>'02 LISTA CONTROLLO E RAPPORTO'!A814</f>
        <v/>
      </c>
      <c r="B814" s="219"/>
      <c r="C814" s="234" t="str">
        <f>'02 LISTA CONTROLLO E RAPPORTO'!C814</f>
        <v>Questo schema dev’essere allestito e montato in modo duraturo e ben visibile presso la pompa fecale.</v>
      </c>
      <c r="D814" s="236"/>
      <c r="E814" s="8" t="s">
        <v>2072</v>
      </c>
      <c r="F814" s="8" t="s">
        <v>2072</v>
      </c>
      <c r="G814" s="8" t="s">
        <v>2072</v>
      </c>
      <c r="H814" s="8" t="s">
        <v>2072</v>
      </c>
    </row>
    <row r="815" spans="1:8" ht="46.5" customHeight="1" x14ac:dyDescent="0.25">
      <c r="A815" s="65" t="str">
        <f>'02 LISTA CONTROLLO E RAPPORTO'!A815</f>
        <v/>
      </c>
      <c r="B815" s="187">
        <f>'02 LISTA CONTROLLO E RAPPORTO'!B815</f>
        <v>5101.0200000000004</v>
      </c>
      <c r="C815" s="58" t="str">
        <f>'02 LISTA CONTROLLO E RAPPORTO'!C815</f>
        <v>Descrizione del difetto: lo schema di funzionamento «Evacuazione delle acque di scarico» non corrisponde all’installazione presente nella costruzione di protezione.</v>
      </c>
      <c r="D815" s="71"/>
      <c r="E815" s="8" t="s">
        <v>2072</v>
      </c>
      <c r="F815" s="8" t="s">
        <v>2072</v>
      </c>
      <c r="G815" s="8" t="s">
        <v>2072</v>
      </c>
      <c r="H815" s="8" t="s">
        <v>2072</v>
      </c>
    </row>
    <row r="816" spans="1:8" ht="29.45" customHeight="1" x14ac:dyDescent="0.25">
      <c r="A816" s="218" t="str">
        <f>'02 LISTA CONTROLLO E RAPPORTO'!A816</f>
        <v/>
      </c>
      <c r="B816" s="219"/>
      <c r="C816" s="234" t="str">
        <f>'02 LISTA CONTROLLO E RAPPORTO'!C816</f>
        <v>Lo schema deve corrispondere alle installazioni presenti ed essere completato, corretto o rielaborato di conseguenza.</v>
      </c>
      <c r="D816" s="236"/>
      <c r="E816" s="8" t="s">
        <v>2072</v>
      </c>
      <c r="F816" s="8" t="s">
        <v>2072</v>
      </c>
      <c r="G816" s="8" t="s">
        <v>2072</v>
      </c>
      <c r="H816" s="8" t="s">
        <v>2072</v>
      </c>
    </row>
    <row r="817" spans="1:8" ht="46.5" customHeight="1" x14ac:dyDescent="0.25">
      <c r="A817" s="65" t="str">
        <f>'02 LISTA CONTROLLO E RAPPORTO'!A817</f>
        <v/>
      </c>
      <c r="B817" s="187">
        <f>'02 LISTA CONTROLLO E RAPPORTO'!B817</f>
        <v>5101.03</v>
      </c>
      <c r="C817" s="58" t="str">
        <f>'02 LISTA CONTROLLO E RAPPORTO'!C817</f>
        <v>Descrizione del difetto: in base allo schema di funzionamento «Evacuazione delle acque di scarico» non è possibile impostare correttamente i seguenti modi di funzionamento:</v>
      </c>
      <c r="D817" s="71"/>
      <c r="E817" s="8" t="s">
        <v>2072</v>
      </c>
      <c r="F817" s="8" t="s">
        <v>2072</v>
      </c>
      <c r="G817" s="8" t="s">
        <v>2072</v>
      </c>
      <c r="H817" s="8" t="s">
        <v>2072</v>
      </c>
    </row>
    <row r="818" spans="1:8" ht="15" customHeight="1" x14ac:dyDescent="0.25">
      <c r="A818" s="218" t="str">
        <f>'02 LISTA CONTROLLO E RAPPORTO'!A818</f>
        <v/>
      </c>
      <c r="B818" s="219"/>
      <c r="C818" s="622" t="str">
        <f>'02 LISTA CONTROLLO E RAPPORTO'!C818</f>
        <v>-        funzionamento normale,</v>
      </c>
      <c r="D818" s="236"/>
      <c r="E818" s="8" t="s">
        <v>2072</v>
      </c>
      <c r="F818" s="8" t="s">
        <v>2072</v>
      </c>
      <c r="G818" s="8" t="s">
        <v>2072</v>
      </c>
      <c r="H818" s="8" t="s">
        <v>2072</v>
      </c>
    </row>
    <row r="819" spans="1:8" ht="15" customHeight="1" x14ac:dyDescent="0.25">
      <c r="A819" s="218" t="str">
        <f>'02 LISTA CONTROLLO E RAPPORTO'!A819</f>
        <v/>
      </c>
      <c r="B819" s="219"/>
      <c r="C819" s="622" t="str">
        <f>'02 LISTA CONTROLLO E RAPPORTO'!C819</f>
        <v>-        funzionamento in caso di guasto alla canalizzazione locale e</v>
      </c>
      <c r="D819" s="236"/>
      <c r="E819" s="8" t="s">
        <v>2072</v>
      </c>
      <c r="F819" s="8" t="s">
        <v>2072</v>
      </c>
      <c r="G819" s="8" t="s">
        <v>2072</v>
      </c>
      <c r="H819" s="8" t="s">
        <v>2072</v>
      </c>
    </row>
    <row r="820" spans="1:8" ht="15" customHeight="1" x14ac:dyDescent="0.25">
      <c r="A820" s="218" t="str">
        <f>'02 LISTA CONTROLLO E RAPPORTO'!A820</f>
        <v/>
      </c>
      <c r="B820" s="219"/>
      <c r="C820" s="622" t="str">
        <f>'02 LISTA CONTROLLO E RAPPORTO'!C820</f>
        <v>-        funzionamento in caso di guasto alla pompa fecale (con canalizzazione situata più in alto).</v>
      </c>
      <c r="D820" s="236"/>
      <c r="E820" s="8" t="s">
        <v>2072</v>
      </c>
      <c r="F820" s="8" t="s">
        <v>2072</v>
      </c>
      <c r="G820" s="8" t="s">
        <v>2072</v>
      </c>
      <c r="H820" s="8" t="s">
        <v>2072</v>
      </c>
    </row>
    <row r="821" spans="1:8" ht="29.45" customHeight="1" thickBot="1" x14ac:dyDescent="0.3">
      <c r="A821" s="218" t="str">
        <f>'02 LISTA CONTROLLO E RAPPORTO'!A821</f>
        <v/>
      </c>
      <c r="B821" s="222"/>
      <c r="C821" s="624" t="str">
        <f>'02 LISTA CONTROLLO E RAPPORTO'!C821</f>
        <v>La procedura da seguire deve essere concordata con l’ente cantonale responsabile delle costruzioni di protezione.</v>
      </c>
      <c r="D821" s="236"/>
      <c r="E821" s="8" t="s">
        <v>2072</v>
      </c>
      <c r="F821" s="8" t="s">
        <v>2072</v>
      </c>
      <c r="G821" s="8" t="s">
        <v>2072</v>
      </c>
      <c r="H821" s="8" t="s">
        <v>2072</v>
      </c>
    </row>
    <row r="822" spans="1:8" ht="15.75" thickBot="1" x14ac:dyDescent="0.3">
      <c r="A822" s="73" t="str">
        <f>'02 LISTA CONTROLLO E RAPPORTO'!A822</f>
        <v/>
      </c>
      <c r="B822" s="203">
        <f>'02 LISTA CONTROLLO E RAPPORTO'!B822</f>
        <v>5102</v>
      </c>
      <c r="C822" s="616" t="str">
        <f>'02 LISTA CONTROLLO E RAPPORTO'!C822</f>
        <v>Marcatura dei componenti</v>
      </c>
      <c r="D822" s="603"/>
      <c r="E822" s="8" t="s">
        <v>2072</v>
      </c>
      <c r="F822" s="8" t="s">
        <v>2072</v>
      </c>
      <c r="G822" s="8" t="s">
        <v>2072</v>
      </c>
      <c r="H822" s="8" t="s">
        <v>2072</v>
      </c>
    </row>
    <row r="823" spans="1:8" ht="46.5" customHeight="1" x14ac:dyDescent="0.25">
      <c r="A823" s="65" t="str">
        <f>'02 LISTA CONTROLLO E RAPPORTO'!A823</f>
        <v/>
      </c>
      <c r="B823" s="186">
        <f>'02 LISTA CONTROLLO E RAPPORTO'!B823</f>
        <v>5102.01</v>
      </c>
      <c r="C823" s="66" t="str">
        <f>'02 LISTA CONTROLLO E RAPPORTO'!C823</f>
        <v>Descrizione del difetto: le marcature sui componenti non corrispondono alle numerazioni e alle posizioni delle ITM e allo schema di funzionamento.</v>
      </c>
      <c r="D823" s="71"/>
      <c r="E823" s="8" t="s">
        <v>2072</v>
      </c>
      <c r="F823" s="8" t="s">
        <v>2072</v>
      </c>
      <c r="G823" s="8" t="s">
        <v>2072</v>
      </c>
      <c r="H823" s="8" t="s">
        <v>2072</v>
      </c>
    </row>
    <row r="824" spans="1:8" ht="15" customHeight="1" x14ac:dyDescent="0.25">
      <c r="A824" s="218" t="str">
        <f>'02 LISTA CONTROLLO E RAPPORTO'!A824</f>
        <v/>
      </c>
      <c r="B824" s="219"/>
      <c r="C824" s="234" t="str">
        <f>'02 LISTA CONTROLLO E RAPPORTO'!C824</f>
        <v>Le marcature sui componenti devono essere corrette o completate.</v>
      </c>
      <c r="D824" s="236"/>
      <c r="E824" s="8" t="s">
        <v>2072</v>
      </c>
      <c r="F824" s="8" t="s">
        <v>2072</v>
      </c>
      <c r="G824" s="8" t="s">
        <v>2072</v>
      </c>
      <c r="H824" s="8" t="s">
        <v>2072</v>
      </c>
    </row>
    <row r="825" spans="1:8" ht="46.5" customHeight="1" x14ac:dyDescent="0.25">
      <c r="A825" s="65" t="str">
        <f>'02 LISTA CONTROLLO E RAPPORTO'!A825</f>
        <v/>
      </c>
      <c r="B825" s="187">
        <f>'02 LISTA CONTROLLO E RAPPORTO'!B825</f>
        <v>5102.0200000000004</v>
      </c>
      <c r="C825" s="58" t="str">
        <f>'02 LISTA CONTROLLO E RAPPORTO'!C825</f>
        <v>Descrizione del difetto: le marcature non sono applicate in modo permanente e da escludere qualsiasi possibilità di confusione.</v>
      </c>
      <c r="D825" s="71"/>
      <c r="E825" s="8" t="s">
        <v>2072</v>
      </c>
      <c r="F825" s="8" t="s">
        <v>2072</v>
      </c>
      <c r="G825" s="8" t="s">
        <v>2072</v>
      </c>
      <c r="H825" s="8" t="s">
        <v>2072</v>
      </c>
    </row>
    <row r="826" spans="1:8" ht="90.75" thickBot="1" x14ac:dyDescent="0.3">
      <c r="A826" s="218" t="str">
        <f>'02 LISTA CONTROLLO E RAPPORTO'!A826</f>
        <v/>
      </c>
      <c r="B826" s="222"/>
      <c r="C826" s="617" t="str">
        <f>'02 LISTA CONTROLLO E RAPPORTO'!C826</f>
        <v xml:space="preserve">Le marcature (p. es. adesivi, targhette in alluminio con catenella, ecc.) devono essere applicate in modo permanente nel punto previsto in modo tale che vengano inequivocabilmente associate al rispettivo componente. </v>
      </c>
      <c r="D826" s="237"/>
      <c r="E826" s="8" t="s">
        <v>2072</v>
      </c>
      <c r="F826" s="8" t="s">
        <v>2072</v>
      </c>
      <c r="G826" s="8" t="s">
        <v>2072</v>
      </c>
      <c r="H826" s="8" t="s">
        <v>2072</v>
      </c>
    </row>
    <row r="827" spans="1:8" ht="16.5" customHeight="1" thickBot="1" x14ac:dyDescent="0.3">
      <c r="A827" s="154" t="str">
        <f>'02 LISTA CONTROLLO E RAPPORTO'!A827</f>
        <v/>
      </c>
      <c r="B827" s="614">
        <f>'02 LISTA CONTROLLO E RAPPORTO'!B827</f>
        <v>5200</v>
      </c>
      <c r="C827" s="615" t="str">
        <f>'02 LISTA CONTROLLO E RAPPORTO'!C827</f>
        <v>Controllo dell’evacuazione delle acque di scarico</v>
      </c>
      <c r="D827" s="612"/>
      <c r="E827" s="8" t="s">
        <v>2072</v>
      </c>
      <c r="F827" s="8" t="s">
        <v>2072</v>
      </c>
      <c r="G827" s="8" t="s">
        <v>2072</v>
      </c>
      <c r="H827" s="8" t="s">
        <v>2072</v>
      </c>
    </row>
    <row r="828" spans="1:8" ht="15.75" thickBot="1" x14ac:dyDescent="0.3">
      <c r="A828" s="73" t="str">
        <f>'02 LISTA CONTROLLO E RAPPORTO'!A828</f>
        <v/>
      </c>
      <c r="B828" s="203">
        <f>'02 LISTA CONTROLLO E RAPPORTO'!B828</f>
        <v>5201</v>
      </c>
      <c r="C828" s="616" t="str">
        <f>'02 LISTA CONTROLLO E RAPPORTO'!C828</f>
        <v>Saracinesche e coperture dei pozzi</v>
      </c>
      <c r="D828" s="603"/>
      <c r="E828" s="8" t="s">
        <v>2072</v>
      </c>
      <c r="F828" s="8" t="s">
        <v>2072</v>
      </c>
      <c r="G828" s="8" t="s">
        <v>2072</v>
      </c>
      <c r="H828" s="8" t="s">
        <v>2072</v>
      </c>
    </row>
    <row r="829" spans="1:8" ht="45" customHeight="1" x14ac:dyDescent="0.25">
      <c r="A829" s="67" t="str">
        <f>'02 LISTA CONTROLLO E RAPPORTO'!A829</f>
        <v/>
      </c>
      <c r="B829" s="189">
        <f>'02 LISTA CONTROLLO E RAPPORTO'!B829</f>
        <v>5201.01</v>
      </c>
      <c r="C829" s="68" t="str">
        <f>'02 LISTA CONTROLLO E RAPPORTO'!C829</f>
        <v>Descrizione del difetto: non tutte le installazioni necessarie per evacuare le acque di scarico in questo tipo di costruzione di protezione sono presenti.</v>
      </c>
      <c r="D829" s="72"/>
      <c r="E829" s="8" t="s">
        <v>2072</v>
      </c>
      <c r="F829" s="8" t="s">
        <v>2072</v>
      </c>
      <c r="G829" s="8" t="s">
        <v>2072</v>
      </c>
      <c r="H829" s="8" t="s">
        <v>2072</v>
      </c>
    </row>
    <row r="830" spans="1:8" ht="15" customHeight="1" x14ac:dyDescent="0.25">
      <c r="A830" s="218" t="str">
        <f>'02 LISTA CONTROLLO E RAPPORTO'!A830</f>
        <v/>
      </c>
      <c r="B830" s="219"/>
      <c r="C830" s="234" t="str">
        <f>'02 LISTA CONTROLLO E RAPPORTO'!C830</f>
        <v xml:space="preserve">La costruzione di protezione non soddisfa più i requisiti dell’utilizzo per il quale era stato originariamente previsto. </v>
      </c>
      <c r="D830" s="236"/>
      <c r="E830" s="8" t="s">
        <v>2072</v>
      </c>
      <c r="F830" s="8" t="s">
        <v>2072</v>
      </c>
      <c r="G830" s="8" t="s">
        <v>2072</v>
      </c>
      <c r="H830" s="8" t="s">
        <v>2072</v>
      </c>
    </row>
    <row r="831" spans="1:8" ht="29.45" customHeight="1" x14ac:dyDescent="0.25">
      <c r="A831" s="218" t="str">
        <f>'02 LISTA CONTROLLO E RAPPORTO'!A831</f>
        <v/>
      </c>
      <c r="B831" s="219"/>
      <c r="C831" s="234" t="str">
        <f>'02 LISTA CONTROLLO E RAPPORTO'!C831</f>
        <v>In presenza di un difetto ci si deve accordare con l’ente cantonale responsabile delle costruzioni di protezione su come procedere.</v>
      </c>
      <c r="D831" s="236"/>
      <c r="E831" s="8" t="s">
        <v>2072</v>
      </c>
      <c r="F831" s="8" t="s">
        <v>2072</v>
      </c>
      <c r="G831" s="8" t="s">
        <v>2072</v>
      </c>
      <c r="H831" s="8" t="s">
        <v>2072</v>
      </c>
    </row>
    <row r="832" spans="1:8" ht="45" customHeight="1" x14ac:dyDescent="0.25">
      <c r="A832" s="628" t="str">
        <f>'02 LISTA CONTROLLO E RAPPORTO'!A832</f>
        <v/>
      </c>
      <c r="B832" s="61">
        <f>'02 LISTA CONTROLLO E RAPPORTO'!B832</f>
        <v>5201.0200000000004</v>
      </c>
      <c r="C832" s="12" t="str">
        <f>'02 LISTA CONTROLLO E RAPPORTO'!C832</f>
        <v>Descrizione del difetto: le saracinesche della canalizzazione non funzionano.</v>
      </c>
      <c r="D832" s="72"/>
      <c r="E832" s="8" t="s">
        <v>2072</v>
      </c>
      <c r="F832" s="8" t="s">
        <v>2072</v>
      </c>
      <c r="G832" s="8" t="s">
        <v>2072</v>
      </c>
      <c r="H832" s="8" t="s">
        <v>2072</v>
      </c>
    </row>
    <row r="833" spans="1:8" ht="15" customHeight="1" x14ac:dyDescent="0.25">
      <c r="A833" s="218" t="str">
        <f>'02 LISTA CONTROLLO E RAPPORTO'!A833</f>
        <v/>
      </c>
      <c r="B833" s="219"/>
      <c r="C833" s="234" t="str">
        <f>'02 LISTA CONTROLLO E RAPPORTO'!C833</f>
        <v>Le saracinesche devono essere sottoposte a una manutenzione generale o sostituite.</v>
      </c>
      <c r="D833" s="236"/>
      <c r="E833" s="8" t="s">
        <v>2072</v>
      </c>
      <c r="F833" s="8" t="s">
        <v>2072</v>
      </c>
      <c r="G833" s="8" t="s">
        <v>2072</v>
      </c>
      <c r="H833" s="8" t="s">
        <v>2072</v>
      </c>
    </row>
    <row r="834" spans="1:8" ht="46.5" customHeight="1" x14ac:dyDescent="0.25">
      <c r="A834" s="627" t="str">
        <f>'02 LISTA CONTROLLO E RAPPORTO'!A834</f>
        <v/>
      </c>
      <c r="B834" s="187">
        <f>'02 LISTA CONTROLLO E RAPPORTO'!B834</f>
        <v>5201.03</v>
      </c>
      <c r="C834" s="58" t="str">
        <f>'02 LISTA CONTROLLO E RAPPORTO'!C834</f>
        <v>Descrizione del difetto: la manutenzione delle coperture dei pozzi non è stata eseguita.</v>
      </c>
      <c r="D834" s="71"/>
      <c r="E834" s="8" t="s">
        <v>2072</v>
      </c>
      <c r="F834" s="8" t="s">
        <v>2072</v>
      </c>
      <c r="G834" s="8" t="s">
        <v>2072</v>
      </c>
      <c r="H834" s="8" t="s">
        <v>2072</v>
      </c>
    </row>
    <row r="835" spans="1:8" ht="44.1" customHeight="1" x14ac:dyDescent="0.25">
      <c r="A835" s="218" t="str">
        <f>'02 LISTA CONTROLLO E RAPPORTO'!A835</f>
        <v/>
      </c>
      <c r="B835" s="219"/>
      <c r="C835" s="234" t="str">
        <f>'02 LISTA CONTROLLO E RAPPORTO'!C835</f>
        <v>Le coperture devono essere sottoposte a una manutenzione generale. Le guarnizioni in gomma friabili, indurite, screpolate o danneggiate devono essere sostituite. Si devono procurare e montare le guarnizioni mancanti.</v>
      </c>
      <c r="D835" s="236"/>
      <c r="E835" s="8" t="s">
        <v>2072</v>
      </c>
      <c r="F835" s="8" t="s">
        <v>2072</v>
      </c>
      <c r="G835" s="8" t="s">
        <v>2072</v>
      </c>
      <c r="H835" s="8" t="s">
        <v>2072</v>
      </c>
    </row>
    <row r="836" spans="1:8" ht="46.5" customHeight="1" x14ac:dyDescent="0.25">
      <c r="A836" s="627" t="str">
        <f>'02 LISTA CONTROLLO E RAPPORTO'!A836</f>
        <v/>
      </c>
      <c r="B836" s="187">
        <f>'02 LISTA CONTROLLO E RAPPORTO'!B836</f>
        <v>5201.04</v>
      </c>
      <c r="C836" s="58" t="str">
        <f>'02 LISTA CONTROLLO E RAPPORTO'!C836</f>
        <v>Descrizione del difetto: mancano gli attrezzi o le chiavi per aprire e chiudere le coperture dei pozzi, i pozzetti di scarico, le saracinesche e le griglie.</v>
      </c>
      <c r="D836" s="71"/>
      <c r="E836" s="8" t="s">
        <v>2072</v>
      </c>
      <c r="F836" s="8" t="s">
        <v>2072</v>
      </c>
      <c r="G836" s="8" t="s">
        <v>2072</v>
      </c>
      <c r="H836" s="8" t="s">
        <v>2072</v>
      </c>
    </row>
    <row r="837" spans="1:8" ht="29.45" customHeight="1" thickBot="1" x14ac:dyDescent="0.3">
      <c r="A837" s="218" t="str">
        <f>'02 LISTA CONTROLLO E RAPPORTO'!A837</f>
        <v/>
      </c>
      <c r="B837" s="222"/>
      <c r="C837" s="617" t="str">
        <f>'02 LISTA CONTROLLO E RAPPORTO'!C837</f>
        <v>Gli attrezzi speciali e le chiavi mancanti devono essere procurati e depositati nella costruzione di protezione (locale manutenzione tecnica, locale ventilazione).</v>
      </c>
      <c r="D837" s="236"/>
      <c r="E837" s="8" t="s">
        <v>2072</v>
      </c>
      <c r="F837" s="8" t="s">
        <v>2072</v>
      </c>
      <c r="G837" s="8" t="s">
        <v>2072</v>
      </c>
      <c r="H837" s="8" t="s">
        <v>2072</v>
      </c>
    </row>
    <row r="838" spans="1:8" ht="15.75" thickBot="1" x14ac:dyDescent="0.3">
      <c r="A838" s="73" t="str">
        <f>'02 LISTA CONTROLLO E RAPPORTO'!A838</f>
        <v/>
      </c>
      <c r="B838" s="203">
        <f>'02 LISTA CONTROLLO E RAPPORTO'!B838</f>
        <v>5202</v>
      </c>
      <c r="C838" s="616" t="str">
        <f>'02 LISTA CONTROLLO E RAPPORTO'!C838</f>
        <v>Pozzetti di scarico</v>
      </c>
      <c r="D838" s="603"/>
      <c r="E838" s="8" t="s">
        <v>2072</v>
      </c>
      <c r="F838" s="8" t="s">
        <v>2072</v>
      </c>
      <c r="G838" s="8" t="s">
        <v>2072</v>
      </c>
      <c r="H838" s="8" t="s">
        <v>2072</v>
      </c>
    </row>
    <row r="839" spans="1:8" ht="45" customHeight="1" x14ac:dyDescent="0.25">
      <c r="A839" s="67" t="str">
        <f>'02 LISTA CONTROLLO E RAPPORTO'!A839</f>
        <v/>
      </c>
      <c r="B839" s="189">
        <f>'02 LISTA CONTROLLO E RAPPORTO'!B839</f>
        <v>5202.01</v>
      </c>
      <c r="C839" s="68" t="str">
        <f>'02 LISTA CONTROLLO E RAPPORTO'!C839</f>
        <v>Descrizione del difetto: non tutte le condotte di drenaggio che portano dal settore non protetto all’interno della costruzione di protezione sono munite di pozzetto di scarico o saracinesca che si possono chiudere a chiave.</v>
      </c>
      <c r="D839" s="72"/>
      <c r="E839" s="8" t="s">
        <v>2072</v>
      </c>
      <c r="F839" s="8" t="s">
        <v>2072</v>
      </c>
      <c r="G839" s="8" t="s">
        <v>2072</v>
      </c>
      <c r="H839" s="8" t="s">
        <v>2072</v>
      </c>
    </row>
    <row r="840" spans="1:8" ht="58.5" customHeight="1" x14ac:dyDescent="0.25">
      <c r="A840" s="218" t="str">
        <f>'02 LISTA CONTROLLO E RAPPORTO'!A840</f>
        <v/>
      </c>
      <c r="B840" s="219"/>
      <c r="C840" s="234"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40" s="236"/>
      <c r="E840" s="8" t="s">
        <v>2072</v>
      </c>
      <c r="F840" s="8" t="s">
        <v>2072</v>
      </c>
      <c r="G840" s="8" t="s">
        <v>2072</v>
      </c>
      <c r="H840" s="8" t="s">
        <v>2072</v>
      </c>
    </row>
    <row r="841" spans="1:8" ht="45" customHeight="1" x14ac:dyDescent="0.25">
      <c r="A841" s="67" t="str">
        <f>'02 LISTA CONTROLLO E RAPPORTO'!A841</f>
        <v/>
      </c>
      <c r="B841" s="61">
        <f>'02 LISTA CONTROLLO E RAPPORTO'!B841</f>
        <v>5202.0200000000004</v>
      </c>
      <c r="C841" s="12" t="str">
        <f>'02 LISTA CONTROLLO E RAPPORTO'!C841</f>
        <v>Descrizione del difetto: i pozzetti di scarico a pavimento sono sporchi, arrugginiti o non funzionanti.</v>
      </c>
      <c r="D841" s="72"/>
      <c r="E841" s="8" t="s">
        <v>2072</v>
      </c>
      <c r="F841" s="8" t="s">
        <v>2072</v>
      </c>
      <c r="G841" s="8" t="s">
        <v>2072</v>
      </c>
      <c r="H841" s="8" t="s">
        <v>2072</v>
      </c>
    </row>
    <row r="842" spans="1:8" ht="44.1" customHeight="1" thickBot="1" x14ac:dyDescent="0.3">
      <c r="A842" s="218" t="str">
        <f>'02 LISTA CONTROLLO E RAPPORTO'!A842</f>
        <v/>
      </c>
      <c r="B842" s="219"/>
      <c r="C842" s="234" t="str">
        <f>'02 LISTA CONTROLLO E RAPPORTO'!C842</f>
        <v>I pozzetti di scarico arrugginiti o corrosi vanno puliti, eventualmente tramite sabbiatura, e trattati con vernice al catrame (ITM 2000 - pos 126). Si devono sostituire le guarnizioni difettose e procurare quelle mancanti.</v>
      </c>
      <c r="D842" s="236"/>
      <c r="E842" s="8" t="s">
        <v>2072</v>
      </c>
      <c r="F842" s="8" t="s">
        <v>2072</v>
      </c>
      <c r="G842" s="8" t="s">
        <v>2072</v>
      </c>
      <c r="H842" s="8" t="s">
        <v>2072</v>
      </c>
    </row>
    <row r="843" spans="1:8" ht="45" hidden="1" customHeight="1" x14ac:dyDescent="0.25">
      <c r="A843" s="67" t="str">
        <f>'02 LISTA CONTROLLO E RAPPORTO'!A843</f>
        <v/>
      </c>
      <c r="B843" s="61">
        <f>'02 LISTA CONTROLLO E RAPPORTO'!B843</f>
        <v>5202.03</v>
      </c>
      <c r="C843" s="12" t="str">
        <f>'02 LISTA CONTROLLO E RAPPORTO'!C843</f>
        <v>Descrizione del difetto: nella sala macchine è presente un pozzetto di scarico a pavimento - da verificare nei rifugi in cui è prescritto o installato un gruppo elettrogeno d’emergenza (rifugi a partire da 800 posti).</v>
      </c>
      <c r="D843" s="72"/>
      <c r="E843" s="8" t="s">
        <v>2072</v>
      </c>
      <c r="F843" s="8" t="s">
        <v>2072</v>
      </c>
      <c r="G843" s="8" t="s">
        <v>2072</v>
      </c>
      <c r="H843" s="1"/>
    </row>
    <row r="844" spans="1:8" ht="120.75" hidden="1" thickBot="1" x14ac:dyDescent="0.3">
      <c r="A844" s="218" t="str">
        <f>'02 LISTA CONTROLLO E RAPPORTO'!A844</f>
        <v/>
      </c>
      <c r="B844" s="222"/>
      <c r="C844" s="617"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44" s="236"/>
      <c r="E844" s="8" t="s">
        <v>2072</v>
      </c>
      <c r="F844" s="8" t="s">
        <v>2072</v>
      </c>
      <c r="G844" s="8" t="s">
        <v>2072</v>
      </c>
      <c r="H844" s="1"/>
    </row>
    <row r="845" spans="1:8" ht="31.7" customHeight="1" thickBot="1" x14ac:dyDescent="0.3">
      <c r="A845" s="73" t="str">
        <f>'02 LISTA CONTROLLO E RAPPORTO'!A845</f>
        <v/>
      </c>
      <c r="B845" s="203">
        <f>'02 LISTA CONTROLLO E RAPPORTO'!B845</f>
        <v>5203</v>
      </c>
      <c r="C845" s="616" t="str">
        <f>'02 LISTA CONTROLLO E RAPPORTO'!C845</f>
        <v>Smaltimento delle acque di scarico (*in rifugi di ospedali, case per anziani, case di cura e istituti realizzati prima del 2012)</v>
      </c>
      <c r="D845" s="603"/>
      <c r="E845" s="8" t="s">
        <v>2072</v>
      </c>
      <c r="F845" s="8" t="s">
        <v>2072</v>
      </c>
      <c r="G845" s="8" t="s">
        <v>2072</v>
      </c>
      <c r="H845" s="8" t="s">
        <v>2072</v>
      </c>
    </row>
    <row r="846" spans="1:8" ht="59.25" customHeight="1" x14ac:dyDescent="0.25">
      <c r="A846" s="76" t="str">
        <f>'02 LISTA CONTROLLO E RAPPORTO'!A846</f>
        <v/>
      </c>
      <c r="B846" s="196">
        <f>'02 LISTA CONTROLLO E RAPPORTO'!B846</f>
        <v>5203.01</v>
      </c>
      <c r="C846" s="77" t="str">
        <f>'02 LISTA CONTROLLO E RAPPORTO'!C846</f>
        <v>Descrizione del difetto: non è possibile passare al «Funzionamento d’emergenza mediante pompa a mano» senza entrare nella fossa fecale.</v>
      </c>
      <c r="D846" s="79"/>
      <c r="E846" s="8" t="s">
        <v>2072</v>
      </c>
      <c r="F846" s="8" t="s">
        <v>2072</v>
      </c>
      <c r="G846" s="8" t="s">
        <v>2072</v>
      </c>
      <c r="H846" s="8" t="s">
        <v>2072</v>
      </c>
    </row>
    <row r="847" spans="1:8" ht="57.6" customHeight="1" x14ac:dyDescent="0.25">
      <c r="A847" s="218" t="str">
        <f>'02 LISTA CONTROLLO E RAPPORTO'!A847</f>
        <v/>
      </c>
      <c r="B847" s="219"/>
      <c r="C847" s="234"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47" s="236"/>
      <c r="E847" s="8" t="s">
        <v>2072</v>
      </c>
      <c r="F847" s="8" t="s">
        <v>2072</v>
      </c>
      <c r="G847" s="8" t="s">
        <v>2072</v>
      </c>
      <c r="H847" s="8" t="s">
        <v>2072</v>
      </c>
    </row>
    <row r="848" spans="1:8" ht="45" customHeight="1" x14ac:dyDescent="0.25">
      <c r="A848" s="628" t="str">
        <f>'02 LISTA CONTROLLO E RAPPORTO'!A848</f>
        <v/>
      </c>
      <c r="B848" s="61">
        <f>'02 LISTA CONTROLLO E RAPPORTO'!B848</f>
        <v>5203.0200000000004</v>
      </c>
      <c r="C848" s="12" t="str">
        <f>'02 LISTA CONTROLLO E RAPPORTO'!C848</f>
        <v>Descrizione del difetto: non è possibile evacuare le acque di scarico con la pompa a mano attraverso l’allacciamento esterno (raccordo Storz 75 o 100 mm), i pezzi di raccordo e i tubi flessibili previsti a questo scopo.</v>
      </c>
      <c r="D848" s="72"/>
      <c r="E848" s="8" t="s">
        <v>2072</v>
      </c>
      <c r="F848" s="8" t="s">
        <v>2072</v>
      </c>
      <c r="G848" s="8" t="s">
        <v>2072</v>
      </c>
      <c r="H848" s="8" t="s">
        <v>2072</v>
      </c>
    </row>
    <row r="849" spans="1:8" ht="58.5" customHeight="1" x14ac:dyDescent="0.25">
      <c r="A849" s="218" t="str">
        <f>'02 LISTA CONTROLLO E RAPPORTO'!A849</f>
        <v/>
      </c>
      <c r="B849" s="219"/>
      <c r="C849" s="234"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49" s="236"/>
      <c r="E849" s="8" t="s">
        <v>2072</v>
      </c>
      <c r="F849" s="8" t="s">
        <v>2072</v>
      </c>
      <c r="G849" s="8" t="s">
        <v>2072</v>
      </c>
      <c r="H849" s="8" t="s">
        <v>2072</v>
      </c>
    </row>
    <row r="850" spans="1:8" ht="45" customHeight="1" x14ac:dyDescent="0.25">
      <c r="A850" s="628" t="str">
        <f>'02 LISTA CONTROLLO E RAPPORTO'!A850</f>
        <v/>
      </c>
      <c r="B850" s="61">
        <f>'02 LISTA CONTROLLO E RAPPORTO'!B850</f>
        <v>5203.03</v>
      </c>
      <c r="C850" s="12" t="str">
        <f>'02 LISTA CONTROLLO E RAPPORTO'!C850</f>
        <v>Descrizione del difetto: manca la leva d’azionamento per la pompa fecale a mano.</v>
      </c>
      <c r="D850" s="72"/>
      <c r="E850" s="8" t="s">
        <v>2072</v>
      </c>
      <c r="F850" s="8" t="s">
        <v>2072</v>
      </c>
      <c r="G850" s="8" t="s">
        <v>2072</v>
      </c>
      <c r="H850" s="8" t="s">
        <v>2072</v>
      </c>
    </row>
    <row r="851" spans="1:8" ht="29.45" customHeight="1" x14ac:dyDescent="0.25">
      <c r="A851" s="218" t="str">
        <f>'02 LISTA CONTROLLO E RAPPORTO'!A851</f>
        <v/>
      </c>
      <c r="B851" s="219"/>
      <c r="C851" s="234" t="str">
        <f>'02 LISTA CONTROLLO E RAPPORTO'!C851</f>
        <v>La leva deve essere procurata presso il fabbricante e appesa alla parete in modo permanente accanto alla pompa fecale manuale.</v>
      </c>
      <c r="D851" s="236"/>
      <c r="E851" s="8" t="s">
        <v>2072</v>
      </c>
      <c r="F851" s="8" t="s">
        <v>2072</v>
      </c>
      <c r="G851" s="8" t="s">
        <v>2072</v>
      </c>
      <c r="H851" s="8" t="s">
        <v>2072</v>
      </c>
    </row>
    <row r="852" spans="1:8" ht="46.5" customHeight="1" x14ac:dyDescent="0.25">
      <c r="A852" s="627" t="str">
        <f>'02 LISTA CONTROLLO E RAPPORTO'!A852</f>
        <v/>
      </c>
      <c r="B852" s="187">
        <f>'02 LISTA CONTROLLO E RAPPORTO'!B852</f>
        <v>5203.04</v>
      </c>
      <c r="C852"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52" s="71"/>
      <c r="E852" s="8" t="s">
        <v>2072</v>
      </c>
      <c r="F852" s="8" t="s">
        <v>2072</v>
      </c>
      <c r="G852" s="8" t="s">
        <v>2072</v>
      </c>
      <c r="H852" s="8" t="s">
        <v>2072</v>
      </c>
    </row>
    <row r="853" spans="1:8" ht="15" customHeight="1" x14ac:dyDescent="0.25">
      <c r="A853" s="218" t="str">
        <f>'02 LISTA CONTROLLO E RAPPORTO'!A853</f>
        <v/>
      </c>
      <c r="B853" s="219"/>
      <c r="C853" s="234" t="str">
        <f>'02 LISTA CONTROLLO E RAPPORTO'!C853</f>
        <v xml:space="preserve">Le valvole devono essere sollevate e fissate tramite un ausilio adeguato. </v>
      </c>
      <c r="D853" s="236"/>
      <c r="E853" s="8" t="s">
        <v>2072</v>
      </c>
      <c r="F853" s="8" t="s">
        <v>2072</v>
      </c>
      <c r="G853" s="8" t="s">
        <v>2072</v>
      </c>
      <c r="H853" s="8" t="s">
        <v>2072</v>
      </c>
    </row>
    <row r="854" spans="1:8" ht="44.1" customHeight="1" x14ac:dyDescent="0.25">
      <c r="A854" s="218" t="str">
        <f>'02 LISTA CONTROLLO E RAPPORTO'!A854</f>
        <v/>
      </c>
      <c r="B854" s="219"/>
      <c r="C854" s="234" t="str">
        <f>'02 LISTA CONTROLLO E RAPPORTO'!C854</f>
        <v>Per impedire che rimangano bloccate e arrugginiscano, le sfere e i coperchi con le guarnizioni della pompa fecale ad azionamento manuale devono essere smontate, conservate e depositate in un sacchetto vicino alla pompa.</v>
      </c>
      <c r="D854" s="236"/>
      <c r="E854" s="8" t="s">
        <v>2072</v>
      </c>
      <c r="F854" s="8" t="s">
        <v>2072</v>
      </c>
      <c r="G854" s="8" t="s">
        <v>2072</v>
      </c>
      <c r="H854" s="8" t="s">
        <v>2072</v>
      </c>
    </row>
    <row r="855" spans="1:8" ht="45" customHeight="1" x14ac:dyDescent="0.25">
      <c r="A855" s="628" t="str">
        <f>'02 LISTA CONTROLLO E RAPPORTO'!A855</f>
        <v/>
      </c>
      <c r="B855" s="61">
        <f>'02 LISTA CONTROLLO E RAPPORTO'!B855</f>
        <v>5203.05</v>
      </c>
      <c r="C855" s="12" t="str">
        <f>'02 LISTA CONTROLLO E RAPPORTO'!C855</f>
        <v>Descrizione del difetto: la pompa fecale ad azionamento manuale non funziona.</v>
      </c>
      <c r="D855" s="72"/>
      <c r="E855" s="8" t="s">
        <v>2072</v>
      </c>
      <c r="F855" s="8" t="s">
        <v>2072</v>
      </c>
      <c r="G855" s="8" t="s">
        <v>2072</v>
      </c>
      <c r="H855" s="8" t="s">
        <v>2072</v>
      </c>
    </row>
    <row r="856" spans="1:8" ht="15" customHeight="1" x14ac:dyDescent="0.25">
      <c r="A856" s="218" t="str">
        <f>'02 LISTA CONTROLLO E RAPPORTO'!A856</f>
        <v/>
      </c>
      <c r="B856" s="219"/>
      <c r="C856" s="234" t="str">
        <f>'02 LISTA CONTROLLO E RAPPORTO'!C856</f>
        <v>La pompa deve essere riparata o sostituita e quindi conservata.</v>
      </c>
      <c r="D856" s="236"/>
      <c r="E856" s="8" t="s">
        <v>2072</v>
      </c>
      <c r="F856" s="8" t="s">
        <v>2072</v>
      </c>
      <c r="G856" s="8" t="s">
        <v>2072</v>
      </c>
      <c r="H856" s="8" t="s">
        <v>2072</v>
      </c>
    </row>
    <row r="857" spans="1:8" ht="46.5" customHeight="1" x14ac:dyDescent="0.25">
      <c r="A857" s="627" t="str">
        <f>'02 LISTA CONTROLLO E RAPPORTO'!A857</f>
        <v/>
      </c>
      <c r="B857" s="187">
        <f>'02 LISTA CONTROLLO E RAPPORTO'!B857</f>
        <v>5203.0600000000004</v>
      </c>
      <c r="C857" s="58" t="str">
        <f>'02 LISTA CONTROLLO E RAPPORTO'!C857</f>
        <v>Descrizione del difetto: le condotte e i pozzi delle acque di scarico non sono puliti.</v>
      </c>
      <c r="D857" s="71"/>
      <c r="E857" s="8" t="s">
        <v>2072</v>
      </c>
      <c r="F857" s="8" t="s">
        <v>2072</v>
      </c>
      <c r="G857" s="8" t="s">
        <v>2072</v>
      </c>
      <c r="H857" s="8" t="s">
        <v>2072</v>
      </c>
    </row>
    <row r="858" spans="1:8" ht="29.45" customHeight="1" x14ac:dyDescent="0.25">
      <c r="A858" s="218" t="str">
        <f>'02 LISTA CONTROLLO E RAPPORTO'!A858</f>
        <v/>
      </c>
      <c r="B858" s="219"/>
      <c r="C858" s="234" t="str">
        <f>'02 LISTA CONTROLLO E RAPPORTO'!C858</f>
        <v>Almeno una volta ogni 10 anni si deve incaricare una ditta specializzata di pulire le condotte delle canalizzazioni e i pozzi.</v>
      </c>
      <c r="D858" s="236"/>
      <c r="E858" s="8" t="s">
        <v>2072</v>
      </c>
      <c r="F858" s="8" t="s">
        <v>2072</v>
      </c>
      <c r="G858" s="8" t="s">
        <v>2072</v>
      </c>
      <c r="H858" s="8" t="s">
        <v>2072</v>
      </c>
    </row>
    <row r="859" spans="1:8" ht="45" customHeight="1" x14ac:dyDescent="0.25">
      <c r="A859" s="628" t="str">
        <f>'02 LISTA CONTROLLO E RAPPORTO'!A859</f>
        <v/>
      </c>
      <c r="B859" s="61">
        <f>'02 LISTA CONTROLLO E RAPPORTO'!B859</f>
        <v>5203.07</v>
      </c>
      <c r="C859" s="12" t="str">
        <f>'02 LISTA CONTROLLO E RAPPORTO'!C859</f>
        <v>Descrizione del difetto: la pompa fecale elettrica in caso di canalizzazione esterna situata più in alto non funziona.</v>
      </c>
      <c r="D859" s="72"/>
      <c r="E859" s="8" t="s">
        <v>2072</v>
      </c>
      <c r="F859" s="8" t="s">
        <v>2072</v>
      </c>
      <c r="G859" s="8" t="s">
        <v>2072</v>
      </c>
      <c r="H859" s="8" t="s">
        <v>2072</v>
      </c>
    </row>
    <row r="860" spans="1:8" ht="29.45" customHeight="1" x14ac:dyDescent="0.25">
      <c r="A860" s="218" t="str">
        <f>'02 LISTA CONTROLLO E RAPPORTO'!A860</f>
        <v/>
      </c>
      <c r="B860" s="219"/>
      <c r="C860" s="234" t="str">
        <f>'02 LISTA CONTROLLO E RAPPORTO'!C860</f>
        <v>La pompa deve essere riparata da un professionista o sostituita. La procedura da seguire deve essere concordata con l’ente cantonale responsabile delle costruzioni di protezione.</v>
      </c>
      <c r="D860" s="236"/>
      <c r="E860" s="8" t="s">
        <v>2072</v>
      </c>
      <c r="F860" s="8" t="s">
        <v>2072</v>
      </c>
      <c r="G860" s="8" t="s">
        <v>2072</v>
      </c>
      <c r="H860" s="8" t="s">
        <v>2072</v>
      </c>
    </row>
    <row r="861" spans="1:8" ht="46.5" customHeight="1" x14ac:dyDescent="0.25">
      <c r="A861" s="627" t="str">
        <f>'02 LISTA CONTROLLO E RAPPORTO'!A861</f>
        <v/>
      </c>
      <c r="B861" s="187">
        <f>'02 LISTA CONTROLLO E RAPPORTO'!B861</f>
        <v>5203.08</v>
      </c>
      <c r="C861" s="58" t="str">
        <f>'02 LISTA CONTROLLO E RAPPORTO'!C861</f>
        <v>Descrizione del difetto: la fossa fecale in caso di canalizzazione esterna situata più in basso non è pulita e asciutta.</v>
      </c>
      <c r="D861" s="71"/>
      <c r="E861" s="8" t="s">
        <v>2072</v>
      </c>
      <c r="F861" s="8" t="s">
        <v>2072</v>
      </c>
      <c r="G861" s="8" t="s">
        <v>2072</v>
      </c>
      <c r="H861" s="8" t="s">
        <v>2072</v>
      </c>
    </row>
    <row r="862" spans="1:8" ht="57.6" customHeight="1" x14ac:dyDescent="0.25">
      <c r="A862" s="218" t="str">
        <f>'02 LISTA CONTROLLO E RAPPORTO'!A862</f>
        <v/>
      </c>
      <c r="B862" s="219"/>
      <c r="C862" s="234"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62" s="236"/>
      <c r="E862" s="8" t="s">
        <v>2072</v>
      </c>
      <c r="F862" s="8" t="s">
        <v>2072</v>
      </c>
      <c r="G862" s="8" t="s">
        <v>2072</v>
      </c>
      <c r="H862" s="8" t="s">
        <v>2072</v>
      </c>
    </row>
    <row r="863" spans="1:8" ht="46.5" customHeight="1" x14ac:dyDescent="0.25">
      <c r="A863" s="627" t="str">
        <f>'02 LISTA CONTROLLO E RAPPORTO'!A863</f>
        <v/>
      </c>
      <c r="B863" s="187">
        <f>'02 LISTA CONTROLLO E RAPPORTO'!B863</f>
        <v>5203.09</v>
      </c>
      <c r="C863" s="58" t="str">
        <f>'02 LISTA CONTROLLO E RAPPORTO'!C863</f>
        <v>Descrizione del difetto: mancano gli strumenti per smontare la pompa fecale elettrica.</v>
      </c>
      <c r="D863" s="71"/>
      <c r="E863" s="8" t="s">
        <v>2072</v>
      </c>
      <c r="F863" s="8" t="s">
        <v>2072</v>
      </c>
      <c r="G863" s="8" t="s">
        <v>2072</v>
      </c>
      <c r="H863" s="8" t="s">
        <v>2072</v>
      </c>
    </row>
    <row r="864" spans="1:8" ht="30" customHeight="1" x14ac:dyDescent="0.25">
      <c r="A864" s="218" t="str">
        <f>'02 LISTA CONTROLLO E RAPPORTO'!A864</f>
        <v/>
      </c>
      <c r="B864" s="219"/>
      <c r="C864" s="234" t="str">
        <f>'02 LISTA CONTROLLO E RAPPORTO'!C864</f>
        <v>Si deve montare un dispositivo di sollevamento a soffitto. Inoltre dovrebbe essere disponibile un paranco semplice o un sistema analogo.</v>
      </c>
      <c r="D864" s="236"/>
      <c r="E864" s="8" t="s">
        <v>2072</v>
      </c>
      <c r="F864" s="8" t="s">
        <v>2072</v>
      </c>
      <c r="G864" s="8" t="s">
        <v>2072</v>
      </c>
      <c r="H864" s="8" t="s">
        <v>2072</v>
      </c>
    </row>
    <row r="865" spans="1:8" ht="59.25" customHeight="1" x14ac:dyDescent="0.25">
      <c r="A865" s="633" t="str">
        <f>'02 LISTA CONTROLLO E RAPPORTO'!A865</f>
        <v/>
      </c>
      <c r="B865" s="195">
        <f>'02 LISTA CONTROLLO E RAPPORTO'!B865</f>
        <v>5203.1000000000004</v>
      </c>
      <c r="C865" s="75" t="str">
        <f>'02 LISTA CONTROLLO E RAPPORTO'!C865</f>
        <v>Descrizione del difetto: l’esecuzione delle misure organizzative e tecniche necessarie in caso di allarme «fossa fecale piena» non è garantita.</v>
      </c>
      <c r="D865" s="79"/>
      <c r="E865" s="8" t="s">
        <v>2072</v>
      </c>
      <c r="F865" s="8" t="s">
        <v>2072</v>
      </c>
      <c r="G865" s="8" t="s">
        <v>2072</v>
      </c>
      <c r="H865" s="8" t="s">
        <v>2072</v>
      </c>
    </row>
    <row r="866" spans="1:8" ht="15" customHeight="1" x14ac:dyDescent="0.25">
      <c r="A866" s="218" t="str">
        <f>'02 LISTA CONTROLLO E RAPPORTO'!A866</f>
        <v/>
      </c>
      <c r="B866" s="219"/>
      <c r="C866" s="234" t="str">
        <f>'02 LISTA CONTROLLO E RAPPORTO'!C866</f>
        <v xml:space="preserve">Si devono adottare le seguenti misure: </v>
      </c>
      <c r="D866" s="236"/>
      <c r="E866" s="8" t="s">
        <v>2072</v>
      </c>
      <c r="F866" s="8" t="s">
        <v>2072</v>
      </c>
      <c r="G866" s="8" t="s">
        <v>2072</v>
      </c>
      <c r="H866" s="8" t="s">
        <v>2072</v>
      </c>
    </row>
    <row r="867" spans="1:8" ht="45" x14ac:dyDescent="0.25">
      <c r="A867" s="218" t="str">
        <f>'02 LISTA CONTROLLO E RAPPORTO'!A867</f>
        <v/>
      </c>
      <c r="B867" s="219"/>
      <c r="C867" s="641" t="str">
        <f>'02 LISTA CONTROLLO E RAPPORTO'!C867</f>
        <v xml:space="preserve">-        montare una sirena in un posto ben visibile all’esterno della costruzione di protezione e aggiungere eventualmente </v>
      </c>
      <c r="D867" s="236"/>
      <c r="E867" s="8" t="s">
        <v>2072</v>
      </c>
      <c r="F867" s="8" t="s">
        <v>2072</v>
      </c>
      <c r="G867" s="8" t="s">
        <v>2072</v>
      </c>
      <c r="H867" s="8" t="s">
        <v>2072</v>
      </c>
    </row>
    <row r="868" spans="1:8" ht="29.45" customHeight="1" x14ac:dyDescent="0.25">
      <c r="A868" s="218" t="str">
        <f>'02 LISTA CONTROLLO E RAPPORTO'!A868</f>
        <v/>
      </c>
      <c r="B868" s="219"/>
      <c r="C868" s="234" t="str">
        <f>'02 LISTA CONTROLLO E RAPPORTO'!C868</f>
        <v>una luce lampeggiante o girevole all’interno della costruzione e un cartello con le istruzioni da seguire e</v>
      </c>
      <c r="D868" s="236"/>
      <c r="E868" s="8" t="s">
        <v>2072</v>
      </c>
      <c r="F868" s="8" t="s">
        <v>2072</v>
      </c>
      <c r="G868" s="8" t="s">
        <v>2072</v>
      </c>
      <c r="H868" s="8" t="s">
        <v>2072</v>
      </c>
    </row>
    <row r="869" spans="1:8" ht="15" customHeight="1" x14ac:dyDescent="0.25">
      <c r="A869" s="218" t="str">
        <f>'02 LISTA CONTROLLO E RAPPORTO'!A869</f>
        <v/>
      </c>
      <c r="B869" s="219"/>
      <c r="C869" s="641" t="str">
        <f>'02 LISTA CONTROLLO E RAPPORTO'!C869</f>
        <v>-        altre misure appropriate (ev. allarme remoto).</v>
      </c>
      <c r="D869" s="236"/>
      <c r="E869" s="8" t="s">
        <v>2072</v>
      </c>
      <c r="F869" s="8" t="s">
        <v>2072</v>
      </c>
      <c r="G869" s="8" t="s">
        <v>2072</v>
      </c>
      <c r="H869" s="8" t="s">
        <v>2072</v>
      </c>
    </row>
    <row r="870" spans="1:8" ht="29.45" customHeight="1" x14ac:dyDescent="0.25">
      <c r="A870" s="218" t="str">
        <f>'02 LISTA CONTROLLO E RAPPORTO'!A870</f>
        <v/>
      </c>
      <c r="B870" s="219"/>
      <c r="C870" s="234" t="str">
        <f>'02 LISTA CONTROLLO E RAPPORTO'!C870</f>
        <v>Attenzione: se la costruzione di protezione è munita di protezione EMP, l’installazione deve essere eseguita secondo le istruzioni del fabbricante della pompa fecale (omologata UFPP).</v>
      </c>
      <c r="D870" s="236"/>
      <c r="E870" s="8" t="s">
        <v>2072</v>
      </c>
      <c r="F870" s="8" t="s">
        <v>2072</v>
      </c>
      <c r="G870" s="8" t="s">
        <v>2072</v>
      </c>
      <c r="H870" s="8" t="s">
        <v>2072</v>
      </c>
    </row>
    <row r="871" spans="1:8" ht="105.75" thickBot="1" x14ac:dyDescent="0.3">
      <c r="A871" s="233" t="str">
        <f>'02 LISTA CONTROLLO E RAPPORTO'!A871</f>
        <v/>
      </c>
      <c r="B871" s="222"/>
      <c r="C871" s="617"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71" s="237"/>
      <c r="E871" s="8" t="s">
        <v>2072</v>
      </c>
      <c r="F871" s="8" t="s">
        <v>2072</v>
      </c>
      <c r="G871" s="8" t="s">
        <v>2072</v>
      </c>
      <c r="H871" s="8" t="s">
        <v>2072</v>
      </c>
    </row>
    <row r="872" spans="1:8" ht="46.5" customHeight="1" thickBot="1" x14ac:dyDescent="0.3">
      <c r="A872" s="167" t="str">
        <f>'02 LISTA CONTROLLO E RAPPORTO'!A872</f>
        <v/>
      </c>
      <c r="B872" s="190">
        <f>'02 LISTA CONTROLLO E RAPPORTO'!B872</f>
        <v>5300</v>
      </c>
      <c r="C872" s="629" t="str">
        <f>'02 LISTA CONTROLLO E RAPPORTO'!C872</f>
        <v>Lo schema sinottico deve essere allestito e montato fisso in modo ben visibile presso il quadro principale.</v>
      </c>
      <c r="D872" s="210"/>
      <c r="E872" s="8" t="s">
        <v>2072</v>
      </c>
      <c r="F872" s="8" t="s">
        <v>2072</v>
      </c>
      <c r="G872" s="8" t="s">
        <v>2072</v>
      </c>
      <c r="H872" s="8" t="s">
        <v>2072</v>
      </c>
    </row>
    <row r="873" spans="1:8" ht="46.5" customHeight="1" x14ac:dyDescent="0.25">
      <c r="A873" s="164" t="str">
        <f>'02 LISTA CONTROLLO E RAPPORTO'!A873</f>
        <v/>
      </c>
      <c r="B873" s="191">
        <f>'02 LISTA CONTROLLO E RAPPORTO'!B873</f>
        <v>5301</v>
      </c>
      <c r="C873" s="420" t="str">
        <f>'02 LISTA CONTROLLO E RAPPORTO'!C873</f>
        <v>Descrizione del difetto: in base allo schema sinottico corrente forte non è possibile impostare i seguenti modi d’esercizio:</v>
      </c>
      <c r="D873" s="159"/>
      <c r="E873" s="8" t="s">
        <v>2072</v>
      </c>
      <c r="F873" s="8" t="s">
        <v>2072</v>
      </c>
      <c r="G873" s="8" t="s">
        <v>2072</v>
      </c>
      <c r="H873" s="8" t="s">
        <v>2072</v>
      </c>
    </row>
    <row r="874" spans="1:8" ht="46.5" customHeight="1" x14ac:dyDescent="0.25">
      <c r="A874" s="630" t="str">
        <f>'02 LISTA CONTROLLO E RAPPORTO'!A874</f>
        <v/>
      </c>
      <c r="B874" s="192">
        <f>'02 LISTA CONTROLLO E RAPPORTO'!B874</f>
        <v>5302</v>
      </c>
      <c r="C874" s="423" t="str">
        <f>'02 LISTA CONTROLLO E RAPPORTO'!C874</f>
        <v>Descrizione del difetto:</v>
      </c>
      <c r="D874" s="157"/>
      <c r="E874" s="8" t="s">
        <v>2072</v>
      </c>
      <c r="F874" s="8" t="s">
        <v>2072</v>
      </c>
      <c r="G874" s="8" t="s">
        <v>2072</v>
      </c>
      <c r="H874" s="8" t="s">
        <v>2072</v>
      </c>
    </row>
    <row r="875" spans="1:8" ht="46.5" customHeight="1" thickBot="1" x14ac:dyDescent="0.3">
      <c r="A875" s="162" t="str">
        <f>'02 LISTA CONTROLLO E RAPPORTO'!A875</f>
        <v/>
      </c>
      <c r="B875" s="193">
        <f>'02 LISTA CONTROLLO E RAPPORTO'!B875</f>
        <v>5303</v>
      </c>
      <c r="C875" s="631" t="str">
        <f>'02 LISTA CONTROLLO E RAPPORTO'!C875</f>
        <v>Descrizione del difetto:</v>
      </c>
      <c r="D875" s="597"/>
      <c r="E875" s="8" t="s">
        <v>2072</v>
      </c>
      <c r="F875" s="8" t="s">
        <v>2072</v>
      </c>
      <c r="G875" s="8" t="s">
        <v>2072</v>
      </c>
      <c r="H875" s="8" t="s">
        <v>2072</v>
      </c>
    </row>
    <row r="876" spans="1:8" ht="19.5" thickBot="1" x14ac:dyDescent="0.3">
      <c r="A876" s="211" t="str">
        <f>'02 LISTA CONTROLLO E RAPPORTO'!A876</f>
        <v/>
      </c>
      <c r="B876" s="387">
        <f>'02 LISTA CONTROLLO E RAPPORTO'!B876</f>
        <v>6000</v>
      </c>
      <c r="C876" s="613" t="str">
        <f>'02 LISTA CONTROLLO E RAPPORTO'!C876</f>
        <v>Approvvigionamento di elettricità</v>
      </c>
      <c r="D876" s="602"/>
      <c r="E876" s="8" t="s">
        <v>2072</v>
      </c>
      <c r="F876" s="8" t="s">
        <v>2072</v>
      </c>
      <c r="G876" s="8" t="s">
        <v>2072</v>
      </c>
      <c r="H876" s="8" t="s">
        <v>2072</v>
      </c>
    </row>
    <row r="877" spans="1:8" ht="16.5" customHeight="1" thickBot="1" x14ac:dyDescent="0.3">
      <c r="A877" s="154" t="str">
        <f>'02 LISTA CONTROLLO E RAPPORTO'!A877</f>
        <v/>
      </c>
      <c r="B877" s="614">
        <f>'02 LISTA CONTROLLO E RAPPORTO'!B877</f>
        <v>6100</v>
      </c>
      <c r="C877" s="615" t="str">
        <f>'02 LISTA CONTROLLO E RAPPORTO'!C877</f>
        <v>Impianto elettrico in generale</v>
      </c>
      <c r="D877" s="612"/>
      <c r="E877" s="8" t="s">
        <v>2072</v>
      </c>
      <c r="F877" s="8" t="s">
        <v>2072</v>
      </c>
      <c r="G877" s="8" t="s">
        <v>2072</v>
      </c>
      <c r="H877" s="8" t="s">
        <v>2072</v>
      </c>
    </row>
    <row r="878" spans="1:8" ht="15.75" thickBot="1" x14ac:dyDescent="0.3">
      <c r="A878" s="73" t="str">
        <f>'02 LISTA CONTROLLO E RAPPORTO'!A878</f>
        <v/>
      </c>
      <c r="B878" s="203">
        <f>'02 LISTA CONTROLLO E RAPPORTO'!B878</f>
        <v>6101</v>
      </c>
      <c r="C878" s="616" t="str">
        <f>'02 LISTA CONTROLLO E RAPPORTO'!C878</f>
        <v>Impianto elettrico in generale</v>
      </c>
      <c r="D878" s="603"/>
      <c r="E878" s="8" t="s">
        <v>2072</v>
      </c>
      <c r="F878" s="8" t="s">
        <v>2072</v>
      </c>
      <c r="G878" s="8" t="s">
        <v>2072</v>
      </c>
      <c r="H878" s="8" t="s">
        <v>2072</v>
      </c>
    </row>
    <row r="879" spans="1:8" ht="46.5" customHeight="1" x14ac:dyDescent="0.25">
      <c r="A879" s="627" t="str">
        <f>'02 LISTA CONTROLLO E RAPPORTO'!A879</f>
        <v/>
      </c>
      <c r="B879" s="186">
        <f>'02 LISTA CONTROLLO E RAPPORTO'!B879</f>
        <v>6101.01</v>
      </c>
      <c r="C879" s="66" t="str">
        <f>'02 LISTA CONTROLLO E RAPPORTO'!C879</f>
        <v xml:space="preserve">Descrizione del difetto: non tutte le installazioni elettriche necessarie per questa costruzione di protezione sono presenti oppure sono state apportate modifiche non autorizzate. </v>
      </c>
      <c r="D879" s="71"/>
      <c r="E879" s="8" t="s">
        <v>2072</v>
      </c>
      <c r="F879" s="8" t="s">
        <v>2072</v>
      </c>
      <c r="G879" s="8" t="s">
        <v>2072</v>
      </c>
      <c r="H879" s="8" t="s">
        <v>2072</v>
      </c>
    </row>
    <row r="880" spans="1:8" ht="15" customHeight="1" x14ac:dyDescent="0.25">
      <c r="A880" s="218" t="str">
        <f>'02 LISTA CONTROLLO E RAPPORTO'!A880</f>
        <v/>
      </c>
      <c r="B880" s="219"/>
      <c r="C880" s="234" t="str">
        <f>'02 LISTA CONTROLLO E RAPPORTO'!C880</f>
        <v>In presenza di un difetto ci si deve accordare con l’ente cantonale responsabile delle costruzioni di protezione su come procedere.</v>
      </c>
      <c r="D880" s="236"/>
      <c r="E880" s="8" t="s">
        <v>2072</v>
      </c>
      <c r="F880" s="8" t="s">
        <v>2072</v>
      </c>
      <c r="G880" s="8" t="s">
        <v>2072</v>
      </c>
      <c r="H880" s="8" t="s">
        <v>2072</v>
      </c>
    </row>
    <row r="881" spans="1:8" ht="29.45" customHeight="1" x14ac:dyDescent="0.25">
      <c r="A881" s="218" t="str">
        <f>'02 LISTA CONTROLLO E RAPPORTO'!A881</f>
        <v/>
      </c>
      <c r="B881" s="219"/>
      <c r="C881" s="234">
        <f>'02 LISTA CONTROLLO E RAPPORTO'!C881</f>
        <v>0</v>
      </c>
      <c r="D881" s="236"/>
      <c r="E881" s="8" t="s">
        <v>2072</v>
      </c>
      <c r="F881" s="8" t="s">
        <v>2072</v>
      </c>
      <c r="G881" s="8" t="s">
        <v>2072</v>
      </c>
      <c r="H881" s="8" t="s">
        <v>2072</v>
      </c>
    </row>
    <row r="882" spans="1:8" ht="59.25" customHeight="1" x14ac:dyDescent="0.25">
      <c r="A882" s="633" t="str">
        <f>'02 LISTA CONTROLLO E RAPPORTO'!A882</f>
        <v/>
      </c>
      <c r="B882" s="195">
        <f>'02 LISTA CONTROLLO E RAPPORTO'!B882</f>
        <v>6101.02</v>
      </c>
      <c r="C882" s="75" t="str">
        <f>'02 LISTA CONTROLLO E RAPPORTO'!C882</f>
        <v>Descrizione del difetto: l’impianto elettrico presenta dei danni evidenti. Si applicano le norme elettriche in vigore NIN e DePC.</v>
      </c>
      <c r="D882" s="79"/>
      <c r="E882" s="8" t="s">
        <v>2072</v>
      </c>
      <c r="F882" s="8" t="s">
        <v>2072</v>
      </c>
      <c r="G882" s="8" t="s">
        <v>2072</v>
      </c>
      <c r="H882" s="8" t="s">
        <v>2072</v>
      </c>
    </row>
    <row r="883" spans="1:8" ht="44.1" customHeight="1" x14ac:dyDescent="0.25">
      <c r="A883" s="218" t="str">
        <f>'02 LISTA CONTROLLO E RAPPORTO'!A883</f>
        <v/>
      </c>
      <c r="B883" s="219"/>
      <c r="C883" s="234" t="str">
        <f>'02 LISTA CONTROLLO E RAPPORTO'!C883</f>
        <v>Si deve incaricare una ditta specializzata di eliminare il difetto. In caso contrario, il proprietario può andare incontro a conseguenze di responsabilità civile, eventualità di cui deve essere informato.</v>
      </c>
      <c r="D883" s="236"/>
      <c r="E883" s="8" t="s">
        <v>2072</v>
      </c>
      <c r="F883" s="8" t="s">
        <v>2072</v>
      </c>
      <c r="G883" s="8" t="s">
        <v>2072</v>
      </c>
      <c r="H883" s="8" t="s">
        <v>2072</v>
      </c>
    </row>
    <row r="884" spans="1:8" ht="46.5" customHeight="1" x14ac:dyDescent="0.25">
      <c r="A884" s="627" t="str">
        <f>'02 LISTA CONTROLLO E RAPPORTO'!A884</f>
        <v/>
      </c>
      <c r="B884" s="187">
        <f>'02 LISTA CONTROLLO E RAPPORTO'!B884</f>
        <v>6101.03</v>
      </c>
      <c r="C884" s="58" t="str">
        <f>'02 LISTA CONTROLLO E RAPPORTO'!C884</f>
        <v>Descrizione del difetto: con la disposizione dei letti prevista non è possibile utilizzare gli interruttori della luce.</v>
      </c>
      <c r="D884" s="71"/>
      <c r="E884" s="8" t="s">
        <v>2072</v>
      </c>
      <c r="F884" s="8" t="s">
        <v>2072</v>
      </c>
      <c r="G884" s="8" t="s">
        <v>2072</v>
      </c>
      <c r="H884" s="8" t="s">
        <v>2072</v>
      </c>
    </row>
    <row r="885" spans="1:8" ht="29.45" customHeight="1" x14ac:dyDescent="0.25">
      <c r="A885" s="218" t="str">
        <f>'02 LISTA CONTROLLO E RAPPORTO'!A885</f>
        <v/>
      </c>
      <c r="B885" s="219"/>
      <c r="C885" s="234" t="str">
        <f>'02 LISTA CONTROLLO E RAPPORTO'!C885</f>
        <v>Gli interruttori della luce devono essere posizionati in modo da poter essere utilizzati. La procedura da seguire deve essere concordata con l’ente cantonale responsabile delle costruzioni di protezione.</v>
      </c>
      <c r="D885" s="236"/>
      <c r="E885" s="8" t="s">
        <v>2072</v>
      </c>
      <c r="F885" s="8" t="s">
        <v>2072</v>
      </c>
      <c r="G885" s="8" t="s">
        <v>2072</v>
      </c>
      <c r="H885" s="8" t="s">
        <v>2072</v>
      </c>
    </row>
    <row r="886" spans="1:8" ht="46.5" customHeight="1" x14ac:dyDescent="0.25">
      <c r="A886" s="627" t="str">
        <f>'02 LISTA CONTROLLO E RAPPORTO'!A886</f>
        <v/>
      </c>
      <c r="B886" s="187">
        <f>'02 LISTA CONTROLLO E RAPPORTO'!B886</f>
        <v>6101.04</v>
      </c>
      <c r="C886" s="58" t="str">
        <f>'02 LISTA CONTROLLO E RAPPORTO'!C886</f>
        <v>Descrizione del difetto: le lampade sono posizionate direttamente sopra i letti.</v>
      </c>
      <c r="D886" s="71"/>
      <c r="E886" s="8" t="s">
        <v>2072</v>
      </c>
      <c r="F886" s="8" t="s">
        <v>2072</v>
      </c>
      <c r="G886" s="8" t="s">
        <v>2072</v>
      </c>
      <c r="H886" s="8" t="s">
        <v>2072</v>
      </c>
    </row>
    <row r="887" spans="1:8" ht="29.45" customHeight="1" x14ac:dyDescent="0.25">
      <c r="A887" s="218" t="str">
        <f>'02 LISTA CONTROLLO E RAPPORTO'!A887</f>
        <v/>
      </c>
      <c r="B887" s="219"/>
      <c r="C887" s="234" t="str">
        <f>'02 LISTA CONTROLLO E RAPPORTO'!C887</f>
        <v xml:space="preserve">Le lampade devono essere posizionate lungo i corridoi. La procedura da seguire deve essere concordata con l’ente cantonale responsabile delle costruzioni di protezione. </v>
      </c>
      <c r="D887" s="236"/>
      <c r="E887" s="8" t="s">
        <v>2072</v>
      </c>
      <c r="F887" s="8" t="s">
        <v>2072</v>
      </c>
      <c r="G887" s="8" t="s">
        <v>2072</v>
      </c>
      <c r="H887" s="8" t="s">
        <v>2072</v>
      </c>
    </row>
    <row r="888" spans="1:8" ht="46.5" customHeight="1" x14ac:dyDescent="0.25">
      <c r="A888" s="627" t="str">
        <f>'02 LISTA CONTROLLO E RAPPORTO'!A888</f>
        <v/>
      </c>
      <c r="B888" s="187">
        <f>'02 LISTA CONTROLLO E RAPPORTO'!B888</f>
        <v>6101.05</v>
      </c>
      <c r="C888" s="58" t="str">
        <f>'02 LISTA CONTROLLO E RAPPORTO'!C888</f>
        <v>Descrizione del difetto: le lampade non dispongono di un’omologazione UFPP (BZS) e non sono montate in modo resistente agli urti (solitamente nelle costruzioni di protezione realizzate dopo il 1995).</v>
      </c>
      <c r="D888" s="71"/>
      <c r="E888" s="8" t="s">
        <v>2072</v>
      </c>
      <c r="F888" s="1"/>
      <c r="G888" s="8" t="s">
        <v>2072</v>
      </c>
      <c r="H888" s="8" t="s">
        <v>2072</v>
      </c>
    </row>
    <row r="889" spans="1:8" ht="29.45" customHeight="1" x14ac:dyDescent="0.25">
      <c r="A889" s="218" t="str">
        <f>'02 LISTA CONTROLLO E RAPPORTO'!A889</f>
        <v/>
      </c>
      <c r="B889" s="219"/>
      <c r="C889" s="234" t="str">
        <f>'02 LISTA CONTROLLO E RAPPORTO'!C889</f>
        <v>Le lampade devono essere sostituite con lampade omologate, montate secondo le istruzioni del fabbricante e le direttive dell’UFPP.</v>
      </c>
      <c r="D889" s="236"/>
      <c r="E889" s="8" t="s">
        <v>2072</v>
      </c>
      <c r="F889" s="1"/>
      <c r="G889" s="8" t="s">
        <v>2072</v>
      </c>
      <c r="H889" s="8" t="s">
        <v>2072</v>
      </c>
    </row>
    <row r="890" spans="1:8" ht="46.5" customHeight="1" x14ac:dyDescent="0.25">
      <c r="A890" s="627" t="str">
        <f>'02 LISTA CONTROLLO E RAPPORTO'!A890</f>
        <v/>
      </c>
      <c r="B890" s="187">
        <f>'02 LISTA CONTROLLO E RAPPORTO'!B890</f>
        <v>6101.06</v>
      </c>
      <c r="C890" s="58" t="str">
        <f>'02 LISTA CONTROLLO E RAPPORTO'!C890</f>
        <v>Descrizione del difetto: l’illuminazione non è completamente funzionante.</v>
      </c>
      <c r="D890" s="71"/>
      <c r="E890" s="8" t="s">
        <v>2072</v>
      </c>
      <c r="F890" s="8" t="s">
        <v>2072</v>
      </c>
      <c r="G890" s="8" t="s">
        <v>2072</v>
      </c>
      <c r="H890" s="8" t="s">
        <v>2072</v>
      </c>
    </row>
    <row r="891" spans="1:8" ht="15" customHeight="1" x14ac:dyDescent="0.25">
      <c r="A891" s="218" t="str">
        <f>'02 LISTA CONTROLLO E RAPPORTO'!A891</f>
        <v/>
      </c>
      <c r="B891" s="219"/>
      <c r="C891" s="234" t="str">
        <f>'02 LISTA CONTROLLO E RAPPORTO'!C891</f>
        <v>L’illuminazione deve essere sistemata o sostituita.</v>
      </c>
      <c r="D891" s="236"/>
      <c r="E891" s="8" t="s">
        <v>2072</v>
      </c>
      <c r="F891" s="8" t="s">
        <v>2072</v>
      </c>
      <c r="G891" s="8" t="s">
        <v>2072</v>
      </c>
      <c r="H891" s="8" t="s">
        <v>2072</v>
      </c>
    </row>
    <row r="892" spans="1:8" ht="46.5" customHeight="1" x14ac:dyDescent="0.25">
      <c r="A892" s="627" t="str">
        <f>'02 LISTA CONTROLLO E RAPPORTO'!A892</f>
        <v/>
      </c>
      <c r="B892" s="187">
        <f>'02 LISTA CONTROLLO E RAPPORTO'!B892</f>
        <v>6101.07</v>
      </c>
      <c r="C892" s="58" t="str">
        <f>'02 LISTA CONTROLLO E RAPPORTO'!C892</f>
        <v>Descrizione del difetto: sono presenti installazioni supplementari approvate non aggiunte nella documentazione della costruzione di protezione.</v>
      </c>
      <c r="D892" s="71"/>
      <c r="E892" s="8" t="s">
        <v>2072</v>
      </c>
      <c r="F892" s="8" t="s">
        <v>2072</v>
      </c>
      <c r="G892" s="8" t="s">
        <v>2072</v>
      </c>
      <c r="H892" s="8" t="s">
        <v>2072</v>
      </c>
    </row>
    <row r="893" spans="1:8" ht="15" customHeight="1" x14ac:dyDescent="0.25">
      <c r="A893" s="218" t="str">
        <f>'02 LISTA CONTROLLO E RAPPORTO'!A893</f>
        <v/>
      </c>
      <c r="B893" s="219"/>
      <c r="C893" s="234" t="str">
        <f>'02 LISTA CONTROLLO E RAPPORTO'!C893</f>
        <v>Si devono aggiornare i piani e gli schemi.</v>
      </c>
      <c r="D893" s="236"/>
      <c r="E893" s="8" t="s">
        <v>2072</v>
      </c>
      <c r="F893" s="8" t="s">
        <v>2072</v>
      </c>
      <c r="G893" s="8" t="s">
        <v>2072</v>
      </c>
      <c r="H893" s="8" t="s">
        <v>2072</v>
      </c>
    </row>
    <row r="894" spans="1:8" ht="45" customHeight="1" x14ac:dyDescent="0.25">
      <c r="A894" s="628" t="str">
        <f>'02 LISTA CONTROLLO E RAPPORTO'!A894</f>
        <v/>
      </c>
      <c r="B894" s="61">
        <f>'02 LISTA CONTROLLO E RAPPORTO'!B894</f>
        <v>6101.08</v>
      </c>
      <c r="C894" s="12" t="str">
        <f>'02 LISTA CONTROLLO E RAPPORTO'!C894</f>
        <v>Descrizione del difetto: in presenza di rilevatori di movimento, manca un interruttore rotativo per commutare il tipo di funzionamento (Manuale-0-Automatico).</v>
      </c>
      <c r="D894" s="72"/>
      <c r="E894" s="8" t="s">
        <v>2072</v>
      </c>
      <c r="F894" s="8" t="s">
        <v>2072</v>
      </c>
      <c r="G894" s="8" t="s">
        <v>2072</v>
      </c>
      <c r="H894" s="8" t="s">
        <v>2072</v>
      </c>
    </row>
    <row r="895" spans="1:8" ht="29.45" customHeight="1" x14ac:dyDescent="0.25">
      <c r="A895" s="218" t="str">
        <f>'02 LISTA CONTROLLO E RAPPORTO'!A895</f>
        <v/>
      </c>
      <c r="B895" s="219"/>
      <c r="C895" s="234" t="str">
        <f>'02 LISTA CONTROLLO E RAPPORTO'!C895</f>
        <v>In caso di occupazione del rifugio, l’illuminazione deve poter essere commutata dal funzionamento con rilevatore di movimento al funzionamento manuale permanente.</v>
      </c>
      <c r="D895" s="236"/>
      <c r="E895" s="8" t="s">
        <v>2072</v>
      </c>
      <c r="F895" s="8" t="s">
        <v>2072</v>
      </c>
      <c r="G895" s="8" t="s">
        <v>2072</v>
      </c>
      <c r="H895" s="8" t="s">
        <v>2072</v>
      </c>
    </row>
    <row r="896" spans="1:8" ht="44.1" customHeight="1" x14ac:dyDescent="0.25">
      <c r="A896" s="218" t="str">
        <f>'02 LISTA CONTROLLO E RAPPORTO'!A896</f>
        <v/>
      </c>
      <c r="B896" s="219"/>
      <c r="C896" s="234" t="str">
        <f>'02 LISTA CONTROLLO E RAPPORTO'!C896</f>
        <v>Si deve montare un interruttore rotativo «Manuale-0-Automatico» presso l’entrata del rifugio, a un’altezza di ca. 1.80 m. Se ciò non fosse possibile, si deve montare un interruttore rotativo sulla portina del quadro elettrico.</v>
      </c>
      <c r="D896" s="236"/>
      <c r="E896" s="8" t="s">
        <v>2072</v>
      </c>
      <c r="F896" s="8" t="s">
        <v>2072</v>
      </c>
      <c r="G896" s="8" t="s">
        <v>2072</v>
      </c>
      <c r="H896" s="8" t="s">
        <v>2072</v>
      </c>
    </row>
    <row r="897" spans="1:8" ht="29.45" customHeight="1" x14ac:dyDescent="0.25">
      <c r="A897" s="218" t="str">
        <f>'02 LISTA CONTROLLO E RAPPORTO'!A897</f>
        <v/>
      </c>
      <c r="B897" s="219"/>
      <c r="C897" s="234" t="str">
        <f>'02 LISTA CONTROLLO E RAPPORTO'!C897</f>
        <v>In presenza di un difetto ci si deve accordare con l’ente cantonale responsabile delle costruzioni di protezione su come procedere.</v>
      </c>
      <c r="D897" s="236"/>
      <c r="E897" s="8" t="s">
        <v>2072</v>
      </c>
      <c r="F897" s="8" t="s">
        <v>2072</v>
      </c>
      <c r="G897" s="8" t="s">
        <v>2072</v>
      </c>
      <c r="H897" s="8" t="s">
        <v>2072</v>
      </c>
    </row>
    <row r="898" spans="1:8" ht="59.25" customHeight="1" x14ac:dyDescent="0.25">
      <c r="A898" s="633" t="str">
        <f>'02 LISTA CONTROLLO E RAPPORTO'!A898</f>
        <v/>
      </c>
      <c r="B898" s="195">
        <f>'02 LISTA CONTROLLO E RAPPORTO'!B898</f>
        <v>6101.09</v>
      </c>
      <c r="C898" s="75" t="str">
        <f>'02 LISTA CONTROLLO E RAPPORTO'!C898</f>
        <v>Descrizione del difetto: gli impianti luce e le prese non sono protetti dagli spruzzi d’acqua («IP54») nei locali di predisinfezione, nelle chiuse e nei locali umidi.</v>
      </c>
      <c r="D898" s="79"/>
      <c r="E898" s="8" t="s">
        <v>2072</v>
      </c>
      <c r="F898" s="8" t="s">
        <v>2072</v>
      </c>
      <c r="G898" s="8" t="s">
        <v>2072</v>
      </c>
      <c r="H898" s="8" t="s">
        <v>2072</v>
      </c>
    </row>
    <row r="899" spans="1:8" ht="135.75" thickBot="1" x14ac:dyDescent="0.3">
      <c r="A899" s="233" t="str">
        <f>'02 LISTA CONTROLLO E RAPPORTO'!A899</f>
        <v/>
      </c>
      <c r="B899" s="222"/>
      <c r="C899" s="617"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899" s="236"/>
      <c r="E899" s="8" t="s">
        <v>2072</v>
      </c>
      <c r="F899" s="8" t="s">
        <v>2072</v>
      </c>
      <c r="G899" s="8" t="s">
        <v>2072</v>
      </c>
      <c r="H899" s="8" t="s">
        <v>2072</v>
      </c>
    </row>
    <row r="900" spans="1:8" ht="15.75" hidden="1" thickBot="1" x14ac:dyDescent="0.3">
      <c r="A900" s="73" t="str">
        <f>'02 LISTA CONTROLLO E RAPPORTO'!A900</f>
        <v/>
      </c>
      <c r="B900" s="203">
        <f>'02 LISTA CONTROLLO E RAPPORTO'!B900</f>
        <v>6102</v>
      </c>
      <c r="C900" s="616" t="str">
        <f>'02 LISTA CONTROLLO E RAPPORTO'!C900</f>
        <v>Temporizzatore per la manutenzione</v>
      </c>
      <c r="D900" s="603"/>
      <c r="E900" s="8" t="s">
        <v>2072</v>
      </c>
      <c r="F900" s="8" t="s">
        <v>2072</v>
      </c>
      <c r="G900" s="1"/>
      <c r="H900" s="1"/>
    </row>
    <row r="901" spans="1:8" ht="46.5" hidden="1" customHeight="1" x14ac:dyDescent="0.25">
      <c r="A901" s="65" t="str">
        <f>'02 LISTA CONTROLLO E RAPPORTO'!A901</f>
        <v/>
      </c>
      <c r="B901" s="186">
        <f>'02 LISTA CONTROLLO E RAPPORTO'!B901</f>
        <v>6102.01</v>
      </c>
      <c r="C901" s="66" t="str">
        <f>'02 LISTA CONTROLLO E RAPPORTO'!C901</f>
        <v>Descrizione del difetto: manca un temporizzatore elettromeccanico necessario per garantire il funzionamento di manutenzione ordinario.</v>
      </c>
      <c r="D901" s="71"/>
      <c r="E901" s="8" t="s">
        <v>2072</v>
      </c>
      <c r="F901" s="8" t="s">
        <v>2072</v>
      </c>
      <c r="G901" s="1"/>
      <c r="H901" s="1"/>
    </row>
    <row r="902" spans="1:8" ht="72.95" hidden="1" customHeight="1" x14ac:dyDescent="0.25">
      <c r="A902" s="218" t="str">
        <f>'02 LISTA CONTROLLO E RAPPORTO'!A902</f>
        <v/>
      </c>
      <c r="B902" s="219"/>
      <c r="C902" s="234"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02" s="236"/>
      <c r="E902" s="8" t="s">
        <v>2072</v>
      </c>
      <c r="F902" s="8" t="s">
        <v>2072</v>
      </c>
      <c r="G902" s="1"/>
      <c r="H902" s="1"/>
    </row>
    <row r="903" spans="1:8" ht="46.5" hidden="1" customHeight="1" x14ac:dyDescent="0.25">
      <c r="A903" s="627" t="str">
        <f>'02 LISTA CONTROLLO E RAPPORTO'!A903</f>
        <v/>
      </c>
      <c r="B903" s="187">
        <f>'02 LISTA CONTROLLO E RAPPORTO'!B903</f>
        <v>6102.02</v>
      </c>
      <c r="C903" s="58" t="str">
        <f>'02 LISTA CONTROLLO E RAPPORTO'!C903</f>
        <v>Descrizione del difetto: il temporizzatore disponibile è difficile da usare o non idoneo.</v>
      </c>
      <c r="D903" s="71"/>
      <c r="E903" s="8" t="s">
        <v>2072</v>
      </c>
      <c r="F903" s="8" t="s">
        <v>2072</v>
      </c>
      <c r="G903" s="1"/>
      <c r="H903" s="1"/>
    </row>
    <row r="904" spans="1:8" ht="44.1" hidden="1" customHeight="1" x14ac:dyDescent="0.25">
      <c r="A904" s="218" t="str">
        <f>'02 LISTA CONTROLLO E RAPPORTO'!A904</f>
        <v/>
      </c>
      <c r="B904" s="219"/>
      <c r="C904" s="234"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04" s="236"/>
      <c r="E904" s="8" t="s">
        <v>2072</v>
      </c>
      <c r="F904" s="8" t="s">
        <v>2072</v>
      </c>
      <c r="G904" s="1"/>
      <c r="H904" s="1"/>
    </row>
    <row r="905" spans="1:8" ht="46.5" hidden="1" customHeight="1" x14ac:dyDescent="0.25">
      <c r="A905" s="627" t="str">
        <f>'02 LISTA CONTROLLO E RAPPORTO'!A905</f>
        <v/>
      </c>
      <c r="B905" s="187">
        <f>'02 LISTA CONTROLLO E RAPPORTO'!B905</f>
        <v>6102.03</v>
      </c>
      <c r="C905" s="58" t="str">
        <f>'02 LISTA CONTROLLO E RAPPORTO'!C905</f>
        <v>Descrizione del difetto: l’impostazione del temporizzatore non coincide con il funzionamento di manutenzione definito.</v>
      </c>
      <c r="D905" s="71"/>
      <c r="E905" s="8" t="s">
        <v>2072</v>
      </c>
      <c r="F905" s="8" t="s">
        <v>2072</v>
      </c>
      <c r="G905" s="1"/>
      <c r="H905" s="1"/>
    </row>
    <row r="906" spans="1:8" ht="120.75" hidden="1" thickBot="1" x14ac:dyDescent="0.3">
      <c r="A906" s="233" t="str">
        <f>'02 LISTA CONTROLLO E RAPPORTO'!A906</f>
        <v/>
      </c>
      <c r="B906" s="222"/>
      <c r="C906" s="617"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06" s="236"/>
      <c r="E906" s="8" t="s">
        <v>2072</v>
      </c>
      <c r="F906" s="8" t="s">
        <v>2072</v>
      </c>
      <c r="G906" s="1"/>
      <c r="H906" s="1"/>
    </row>
    <row r="907" spans="1:8" ht="15.75" thickBot="1" x14ac:dyDescent="0.3">
      <c r="A907" s="73" t="str">
        <f>'02 LISTA CONTROLLO E RAPPORTO'!A907</f>
        <v/>
      </c>
      <c r="B907" s="203">
        <f>'02 LISTA CONTROLLO E RAPPORTO'!B907</f>
        <v>6103</v>
      </c>
      <c r="C907" s="616" t="str">
        <f>'02 LISTA CONTROLLO E RAPPORTO'!C907</f>
        <v>Scatola esterna con morsetti di raccordo</v>
      </c>
      <c r="D907" s="603"/>
      <c r="E907" s="8" t="s">
        <v>2072</v>
      </c>
      <c r="F907" s="8" t="s">
        <v>2072</v>
      </c>
      <c r="G907" s="8" t="s">
        <v>2072</v>
      </c>
      <c r="H907" s="8" t="s">
        <v>2072</v>
      </c>
    </row>
    <row r="908" spans="1:8" ht="45" customHeight="1" x14ac:dyDescent="0.25">
      <c r="A908" s="67" t="str">
        <f>'02 LISTA CONTROLLO E RAPPORTO'!A908</f>
        <v/>
      </c>
      <c r="B908" s="189">
        <f>'02 LISTA CONTROLLO E RAPPORTO'!B908</f>
        <v>6103.01</v>
      </c>
      <c r="C908" s="68" t="str">
        <f>'02 LISTA CONTROLLO E RAPPORTO'!C908</f>
        <v>Descrizione del difetto: manca la scatola esterna con morsetti di raccordo.</v>
      </c>
      <c r="D908" s="72"/>
      <c r="E908" s="8" t="s">
        <v>2072</v>
      </c>
      <c r="F908" s="8" t="s">
        <v>2072</v>
      </c>
      <c r="G908" s="8" t="s">
        <v>2072</v>
      </c>
      <c r="H908" s="8" t="s">
        <v>2072</v>
      </c>
    </row>
    <row r="909" spans="1:8" ht="29.45" customHeight="1" x14ac:dyDescent="0.25">
      <c r="A909" s="218" t="str">
        <f>'02 LISTA CONTROLLO E RAPPORTO'!A909</f>
        <v/>
      </c>
      <c r="B909" s="219"/>
      <c r="C909" s="234" t="str">
        <f>'02 LISTA CONTROLLO E RAPPORTO'!C909</f>
        <v>La scatola deve essere installata da una ditta specializzata se è presente una protezione EMP. La procedura da seguire deve essere concordata con l’ente cantonale responsabile delle costruzioni di protezione.</v>
      </c>
      <c r="D909" s="236"/>
      <c r="E909" s="8" t="s">
        <v>2072</v>
      </c>
      <c r="F909" s="8" t="s">
        <v>2072</v>
      </c>
      <c r="G909" s="8" t="s">
        <v>2072</v>
      </c>
      <c r="H909" s="8" t="s">
        <v>2072</v>
      </c>
    </row>
    <row r="910" spans="1:8" ht="59.25" customHeight="1" x14ac:dyDescent="0.25">
      <c r="A910" s="633" t="str">
        <f>'02 LISTA CONTROLLO E RAPPORTO'!A910</f>
        <v/>
      </c>
      <c r="B910" s="195">
        <f>'02 LISTA CONTROLLO E RAPPORTO'!B910</f>
        <v>6103.02</v>
      </c>
      <c r="C910" s="75" t="str">
        <f>'02 LISTA CONTROLLO E RAPPORTO'!C910</f>
        <v>Descrizione del difetto: la scatola esterna con morsetti di raccordo non è piombata o non è munita di protezione contro i contatti accidentali.</v>
      </c>
      <c r="D910" s="79"/>
      <c r="E910" s="8" t="s">
        <v>2072</v>
      </c>
      <c r="F910" s="8" t="s">
        <v>2072</v>
      </c>
      <c r="G910" s="8" t="s">
        <v>2072</v>
      </c>
      <c r="H910" s="8" t="s">
        <v>2072</v>
      </c>
    </row>
    <row r="911" spans="1:8" ht="30.6" customHeight="1" x14ac:dyDescent="0.25">
      <c r="A911" s="218" t="str">
        <f>'02 LISTA CONTROLLO E RAPPORTO'!A911</f>
        <v/>
      </c>
      <c r="B911" s="219"/>
      <c r="C911" s="234" t="str">
        <f>'02 LISTA CONTROLLO E RAPPORTO'!C911</f>
        <v xml:space="preserve">La scatola dei morsetti esterna deve essere piombata o munita di protezione contro i contatti accidentali. </v>
      </c>
      <c r="D911" s="236"/>
      <c r="E911" s="8" t="s">
        <v>2072</v>
      </c>
      <c r="F911" s="8" t="s">
        <v>2072</v>
      </c>
      <c r="G911" s="8" t="s">
        <v>2072</v>
      </c>
      <c r="H911" s="8" t="s">
        <v>2072</v>
      </c>
    </row>
    <row r="912" spans="1:8" ht="135" x14ac:dyDescent="0.25">
      <c r="A912" s="218" t="str">
        <f>'02 LISTA CONTROLLO E RAPPORTO'!A912</f>
        <v/>
      </c>
      <c r="B912" s="219"/>
      <c r="C912" s="234"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12" s="236"/>
      <c r="E912" s="8" t="s">
        <v>2072</v>
      </c>
      <c r="F912" s="8" t="s">
        <v>2072</v>
      </c>
      <c r="G912" s="8" t="s">
        <v>2072</v>
      </c>
      <c r="H912" s="8" t="s">
        <v>2072</v>
      </c>
    </row>
    <row r="913" spans="1:8" ht="59.25" customHeight="1" x14ac:dyDescent="0.25">
      <c r="A913" s="633" t="str">
        <f>'02 LISTA CONTROLLO E RAPPORTO'!A913</f>
        <v/>
      </c>
      <c r="B913" s="195">
        <f>'02 LISTA CONTROLLO E RAPPORTO'!B913</f>
        <v>6103.03</v>
      </c>
      <c r="C913" s="75" t="str">
        <f>'02 LISTA CONTROLLO E RAPPORTO'!C913</f>
        <v>Descrizione del difetto: manca un adesivo con l’avvertenza «Utilizzare solo in caso d’emergenza».</v>
      </c>
      <c r="D913" s="79"/>
      <c r="E913" s="8" t="s">
        <v>2072</v>
      </c>
      <c r="F913" s="8" t="s">
        <v>2072</v>
      </c>
      <c r="G913" s="8" t="s">
        <v>2072</v>
      </c>
      <c r="H913" s="8" t="s">
        <v>2072</v>
      </c>
    </row>
    <row r="914" spans="1:8" ht="29.45" customHeight="1" x14ac:dyDescent="0.25">
      <c r="A914" s="218" t="str">
        <f>'02 LISTA CONTROLLO E RAPPORTO'!A914</f>
        <v/>
      </c>
      <c r="B914" s="219"/>
      <c r="C914" s="234" t="str">
        <f>'02 LISTA CONTROLLO E RAPPORTO'!C914</f>
        <v>L’adesivo può essere procurato dall’ente cantonale responsabile delle costruzioni di protezione.</v>
      </c>
      <c r="D914" s="236"/>
      <c r="E914" s="8" t="s">
        <v>2072</v>
      </c>
      <c r="F914" s="8" t="s">
        <v>2072</v>
      </c>
      <c r="G914" s="8" t="s">
        <v>2072</v>
      </c>
      <c r="H914" s="8" t="s">
        <v>2072</v>
      </c>
    </row>
    <row r="915" spans="1:8" ht="29.45" customHeight="1" x14ac:dyDescent="0.25">
      <c r="A915" s="218" t="str">
        <f>'02 LISTA CONTROLLO E RAPPORTO'!A915</f>
        <v/>
      </c>
      <c r="B915" s="219"/>
      <c r="C915" s="234" t="str">
        <f>'02 LISTA CONTROLLO E RAPPORTO'!C915</f>
        <v>In caso contrario, il proprietario può andare incontro a conseguenze di responsabilità civile, eventualità di cui deve essere informato.</v>
      </c>
      <c r="D915" s="236"/>
      <c r="E915" s="8" t="s">
        <v>2072</v>
      </c>
      <c r="F915" s="8" t="s">
        <v>2072</v>
      </c>
      <c r="G915" s="8" t="s">
        <v>2072</v>
      </c>
      <c r="H915" s="8" t="s">
        <v>2072</v>
      </c>
    </row>
    <row r="916" spans="1:8" ht="59.25" customHeight="1" x14ac:dyDescent="0.25">
      <c r="A916" s="633" t="str">
        <f>'02 LISTA CONTROLLO E RAPPORTO'!A916</f>
        <v/>
      </c>
      <c r="B916" s="195">
        <f>'02 LISTA CONTROLLO E RAPPORTO'!B916</f>
        <v>6103.04</v>
      </c>
      <c r="C916" s="75" t="str">
        <f>'02 LISTA CONTROLLO E RAPPORTO'!C916</f>
        <v>Descrizione del difetto: manca lo schema elettrico.</v>
      </c>
      <c r="D916" s="79"/>
      <c r="E916" s="8" t="s">
        <v>2072</v>
      </c>
      <c r="F916" s="8" t="s">
        <v>2072</v>
      </c>
      <c r="G916" s="8" t="s">
        <v>2072</v>
      </c>
      <c r="H916" s="8" t="s">
        <v>2072</v>
      </c>
    </row>
    <row r="917" spans="1:8" ht="15" customHeight="1" x14ac:dyDescent="0.25">
      <c r="A917" s="218" t="str">
        <f>'02 LISTA CONTROLLO E RAPPORTO'!A917</f>
        <v/>
      </c>
      <c r="B917" s="219"/>
      <c r="C917" s="234" t="str">
        <f>'02 LISTA CONTROLLO E RAPPORTO'!C917</f>
        <v>Lo schema elettrico deve essere procurato o realizzato e conservato nella scatola dei morsetti.</v>
      </c>
      <c r="D917" s="236"/>
      <c r="E917" s="8" t="s">
        <v>2072</v>
      </c>
      <c r="F917" s="8" t="s">
        <v>2072</v>
      </c>
      <c r="G917" s="8" t="s">
        <v>2072</v>
      </c>
      <c r="H917" s="8" t="s">
        <v>2072</v>
      </c>
    </row>
    <row r="918" spans="1:8" ht="29.45" customHeight="1" thickBot="1" x14ac:dyDescent="0.3">
      <c r="A918" s="218" t="str">
        <f>'02 LISTA CONTROLLO E RAPPORTO'!A918</f>
        <v/>
      </c>
      <c r="B918" s="222"/>
      <c r="C918" s="617" t="str">
        <f>'02 LISTA CONTROLLO E RAPPORTO'!C918</f>
        <v>In caso contrario il proprietario può andare incontro a conseguenze di responsabilità civile, eventualità di cui deve essere informato.</v>
      </c>
      <c r="D918" s="237"/>
      <c r="E918" s="8" t="s">
        <v>2072</v>
      </c>
      <c r="F918" s="8" t="s">
        <v>2072</v>
      </c>
      <c r="G918" s="8" t="s">
        <v>2072</v>
      </c>
      <c r="H918" s="8" t="s">
        <v>2072</v>
      </c>
    </row>
    <row r="919" spans="1:8" ht="16.5" customHeight="1" thickBot="1" x14ac:dyDescent="0.3">
      <c r="A919" s="154" t="str">
        <f>'02 LISTA CONTROLLO E RAPPORTO'!A919</f>
        <v/>
      </c>
      <c r="B919" s="614">
        <f>'02 LISTA CONTROLLO E RAPPORTO'!B919</f>
        <v>6200</v>
      </c>
      <c r="C919" s="615" t="str">
        <f>'02 LISTA CONTROLLO E RAPPORTO'!C919</f>
        <v>Protezione EMP, schemi e amministrazione</v>
      </c>
      <c r="D919" s="612"/>
      <c r="E919" s="8" t="s">
        <v>2072</v>
      </c>
      <c r="F919" s="8" t="s">
        <v>2072</v>
      </c>
      <c r="G919" s="8" t="s">
        <v>2072</v>
      </c>
      <c r="H919" s="8" t="s">
        <v>2072</v>
      </c>
    </row>
    <row r="920" spans="1:8" ht="15.75" thickBot="1" x14ac:dyDescent="0.3">
      <c r="A920" s="73" t="str">
        <f>'02 LISTA CONTROLLO E RAPPORTO'!A920</f>
        <v/>
      </c>
      <c r="B920" s="203">
        <f>'02 LISTA CONTROLLO E RAPPORTO'!B920</f>
        <v>6201</v>
      </c>
      <c r="C920" s="616" t="str">
        <f>'02 LISTA CONTROLLO E RAPPORTO'!C920</f>
        <v>Installazioni EMP</v>
      </c>
      <c r="D920" s="603"/>
      <c r="E920" s="8" t="s">
        <v>2072</v>
      </c>
      <c r="F920" s="8" t="s">
        <v>2072</v>
      </c>
      <c r="G920" s="8" t="s">
        <v>2072</v>
      </c>
      <c r="H920" s="8" t="s">
        <v>2072</v>
      </c>
    </row>
    <row r="921" spans="1:8" ht="45" customHeight="1" x14ac:dyDescent="0.25">
      <c r="A921" s="67" t="str">
        <f>'02 LISTA CONTROLLO E RAPPORTO'!A921</f>
        <v/>
      </c>
      <c r="B921" s="189">
        <f>'02 LISTA CONTROLLO E RAPPORTO'!B921</f>
        <v>6201.01</v>
      </c>
      <c r="C921" s="68" t="str">
        <f>'02 LISTA CONTROLLO E RAPPORTO'!C921</f>
        <v>Descrizione del difetto: la costruzione di protezione dispone di una protezione EMP evidentemente modificata nell’ambito di una normale installazione.</v>
      </c>
      <c r="D921" s="72"/>
      <c r="E921" s="8" t="s">
        <v>2072</v>
      </c>
      <c r="F921" s="8" t="s">
        <v>2072</v>
      </c>
      <c r="G921" s="8" t="s">
        <v>2072</v>
      </c>
      <c r="H921" s="8" t="s">
        <v>2072</v>
      </c>
    </row>
    <row r="922" spans="1:8" ht="29.45" customHeight="1" x14ac:dyDescent="0.25">
      <c r="A922" s="218" t="str">
        <f>'02 LISTA CONTROLLO E RAPPORTO'!A922</f>
        <v/>
      </c>
      <c r="B922" s="219"/>
      <c r="C922" s="234" t="str">
        <f>'02 LISTA CONTROLLO E RAPPORTO'!C922</f>
        <v>In presenza di un difetto ci si deve accordare con l’ente cantonale responsabile delle costruzioni di protezione su come procedere.</v>
      </c>
      <c r="D922" s="236"/>
      <c r="E922" s="8" t="s">
        <v>2072</v>
      </c>
      <c r="F922" s="8" t="s">
        <v>2072</v>
      </c>
      <c r="G922" s="8" t="s">
        <v>2072</v>
      </c>
      <c r="H922" s="8" t="s">
        <v>2072</v>
      </c>
    </row>
    <row r="923" spans="1:8" ht="45" customHeight="1" x14ac:dyDescent="0.25">
      <c r="A923" s="628" t="str">
        <f>'02 LISTA CONTROLLO E RAPPORTO'!A923</f>
        <v/>
      </c>
      <c r="B923" s="61">
        <f>'02 LISTA CONTROLLO E RAPPORTO'!B923</f>
        <v>6201.02</v>
      </c>
      <c r="C923" s="12" t="str">
        <f>'02 LISTA CONTROLLO E RAPPORTO'!C923</f>
        <v>Descrizione del difetto: i raccordi a vite EMP sono allentati.</v>
      </c>
      <c r="D923" s="72"/>
      <c r="E923" s="8" t="s">
        <v>2072</v>
      </c>
      <c r="F923" s="8" t="s">
        <v>2072</v>
      </c>
      <c r="G923" s="8" t="s">
        <v>2072</v>
      </c>
      <c r="H923" s="8" t="s">
        <v>2072</v>
      </c>
    </row>
    <row r="924" spans="1:8" ht="15" customHeight="1" x14ac:dyDescent="0.25">
      <c r="A924" s="218" t="str">
        <f>'02 LISTA CONTROLLO E RAPPORTO'!A924</f>
        <v/>
      </c>
      <c r="B924" s="219"/>
      <c r="C924" s="234" t="str">
        <f>'02 LISTA CONTROLLO E RAPPORTO'!C924</f>
        <v>A causa di questo difetto, la protezione EMP non è più garantita.</v>
      </c>
      <c r="D924" s="236"/>
      <c r="E924" s="8" t="s">
        <v>2072</v>
      </c>
      <c r="F924" s="8" t="s">
        <v>2072</v>
      </c>
      <c r="G924" s="8" t="s">
        <v>2072</v>
      </c>
      <c r="H924" s="8" t="s">
        <v>2072</v>
      </c>
    </row>
    <row r="925" spans="1:8" ht="29.45" customHeight="1" x14ac:dyDescent="0.25">
      <c r="A925" s="218" t="str">
        <f>'02 LISTA CONTROLLO E RAPPORTO'!A925</f>
        <v/>
      </c>
      <c r="B925" s="219"/>
      <c r="C925" s="234" t="str">
        <f>'02 LISTA CONTROLLO E RAPPORTO'!C925</f>
        <v>Per garantire una protezione EMP ottimale, si devono controllare tutti i raccordi e avvitarli strettamente dove necessario.</v>
      </c>
      <c r="D925" s="236"/>
      <c r="E925" s="8" t="s">
        <v>2072</v>
      </c>
      <c r="F925" s="8" t="s">
        <v>2072</v>
      </c>
      <c r="G925" s="8" t="s">
        <v>2072</v>
      </c>
      <c r="H925" s="8" t="s">
        <v>2072</v>
      </c>
    </row>
    <row r="926" spans="1:8" ht="45" customHeight="1" x14ac:dyDescent="0.25">
      <c r="A926" s="628" t="str">
        <f>'02 LISTA CONTROLLO E RAPPORTO'!A926</f>
        <v/>
      </c>
      <c r="B926" s="61">
        <f>'02 LISTA CONTROLLO E RAPPORTO'!B926</f>
        <v>6201.03</v>
      </c>
      <c r="C926" s="12" t="str">
        <f>'02 LISTA CONTROLLO E RAPPORTO'!C926</f>
        <v>Descrizione del difetto: le installazioni realizzate a posteriori non sono state eseguite sulla base di un progetto esaminato e approvato dall’UFPP.</v>
      </c>
      <c r="D926" s="72"/>
      <c r="E926" s="8" t="s">
        <v>2072</v>
      </c>
      <c r="F926" s="8" t="s">
        <v>2072</v>
      </c>
      <c r="G926" s="8" t="s">
        <v>2072</v>
      </c>
      <c r="H926" s="8" t="s">
        <v>2072</v>
      </c>
    </row>
    <row r="927" spans="1:8" ht="72" customHeight="1" x14ac:dyDescent="0.25">
      <c r="A927" s="218" t="str">
        <f>'02 LISTA CONTROLLO E RAPPORTO'!A927</f>
        <v/>
      </c>
      <c r="B927" s="219"/>
      <c r="C927" s="234"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27" s="236"/>
      <c r="E927" s="8" t="s">
        <v>2072</v>
      </c>
      <c r="F927" s="8" t="s">
        <v>2072</v>
      </c>
      <c r="G927" s="8" t="s">
        <v>2072</v>
      </c>
      <c r="H927" s="8" t="s">
        <v>2072</v>
      </c>
    </row>
    <row r="928" spans="1:8" ht="45" customHeight="1" x14ac:dyDescent="0.25">
      <c r="A928" s="628" t="str">
        <f>'02 LISTA CONTROLLO E RAPPORTO'!A928</f>
        <v/>
      </c>
      <c r="B928" s="61">
        <f>'02 LISTA CONTROLLO E RAPPORTO'!B928</f>
        <v>6201.04</v>
      </c>
      <c r="C928" s="12" t="str">
        <f>'02 LISTA CONTROLLO E RAPPORTO'!C928</f>
        <v>Descrizione del difetto: le parti metalliche montate fisse con una superficie &gt; 1 m2 non sono collegate all’equipotenziale.</v>
      </c>
      <c r="D928" s="72"/>
      <c r="E928" s="8" t="s">
        <v>2072</v>
      </c>
      <c r="F928" s="8" t="s">
        <v>2072</v>
      </c>
      <c r="G928" s="8" t="s">
        <v>2072</v>
      </c>
      <c r="H928" s="8" t="s">
        <v>2072</v>
      </c>
    </row>
    <row r="929" spans="1:8" ht="135" x14ac:dyDescent="0.25">
      <c r="A929" s="218" t="str">
        <f>'02 LISTA CONTROLLO E RAPPORTO'!A929</f>
        <v/>
      </c>
      <c r="B929" s="219"/>
      <c r="C929" s="234"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29" s="236"/>
      <c r="E929" s="8" t="s">
        <v>2072</v>
      </c>
      <c r="F929" s="8" t="s">
        <v>2072</v>
      </c>
      <c r="G929" s="8" t="s">
        <v>2072</v>
      </c>
      <c r="H929" s="8" t="s">
        <v>2072</v>
      </c>
    </row>
    <row r="930" spans="1:8" ht="45" customHeight="1" x14ac:dyDescent="0.25">
      <c r="A930" s="628" t="str">
        <f>'02 LISTA CONTROLLO E RAPPORTO'!A930</f>
        <v/>
      </c>
      <c r="B930" s="61">
        <f>'02 LISTA CONTROLLO E RAPPORTO'!B930</f>
        <v>6201.05</v>
      </c>
      <c r="C930" s="12" t="str">
        <f>'02 LISTA CONTROLLO E RAPPORTO'!C930</f>
        <v>Descrizione del difetto: alcuni componenti non sono evidentemente raccordati correttamente alla protezione EMP.</v>
      </c>
      <c r="D930" s="72"/>
      <c r="E930" s="8" t="s">
        <v>2072</v>
      </c>
      <c r="F930" s="8" t="s">
        <v>2072</v>
      </c>
      <c r="G930" s="8" t="s">
        <v>2072</v>
      </c>
      <c r="H930" s="8" t="s">
        <v>2072</v>
      </c>
    </row>
    <row r="931" spans="1:8" ht="105.75" thickBot="1" x14ac:dyDescent="0.3">
      <c r="A931" s="233" t="str">
        <f>'02 LISTA CONTROLLO E RAPPORTO'!A931</f>
        <v/>
      </c>
      <c r="B931" s="222"/>
      <c r="C931" s="617"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31" s="236"/>
      <c r="E931" s="8" t="s">
        <v>2072</v>
      </c>
      <c r="F931" s="8" t="s">
        <v>2072</v>
      </c>
      <c r="G931" s="8" t="s">
        <v>2072</v>
      </c>
      <c r="H931" s="8" t="s">
        <v>2072</v>
      </c>
    </row>
    <row r="932" spans="1:8" ht="15.75" hidden="1" thickBot="1" x14ac:dyDescent="0.3">
      <c r="A932" s="73" t="str">
        <f>'02 LISTA CONTROLLO E RAPPORTO'!A932</f>
        <v/>
      </c>
      <c r="B932" s="203">
        <f>'02 LISTA CONTROLLO E RAPPORTO'!B932</f>
        <v>6202</v>
      </c>
      <c r="C932" s="616" t="str">
        <f>'02 LISTA CONTROLLO E RAPPORTO'!C932</f>
        <v>Schema sinottico corrente forte</v>
      </c>
      <c r="D932" s="603"/>
      <c r="E932" s="8" t="s">
        <v>2072</v>
      </c>
      <c r="F932" s="8" t="s">
        <v>2072</v>
      </c>
      <c r="G932" s="8" t="s">
        <v>2072</v>
      </c>
      <c r="H932" s="1"/>
    </row>
    <row r="933" spans="1:8" ht="46.5" hidden="1" customHeight="1" x14ac:dyDescent="0.25">
      <c r="A933" s="65" t="str">
        <f>'02 LISTA CONTROLLO E RAPPORTO'!A933</f>
        <v/>
      </c>
      <c r="B933" s="186">
        <f>'02 LISTA CONTROLLO E RAPPORTO'!B933</f>
        <v>6202.01</v>
      </c>
      <c r="C933" s="66" t="str">
        <f>'02 LISTA CONTROLLO E RAPPORTO'!C933</f>
        <v>Descrizione del difetto: lo schema sinottico corrente forte non è affisso in modo permanente in un punto ben visibile dal quadro principale (QP).</v>
      </c>
      <c r="D933" s="71"/>
      <c r="E933" s="8" t="s">
        <v>2072</v>
      </c>
      <c r="F933" s="8" t="s">
        <v>2072</v>
      </c>
      <c r="G933" s="8" t="s">
        <v>2072</v>
      </c>
      <c r="H933" s="1"/>
    </row>
    <row r="934" spans="1:8" ht="45.75" hidden="1" thickBot="1" x14ac:dyDescent="0.3">
      <c r="A934" s="218" t="str">
        <f>'02 LISTA CONTROLLO E RAPPORTO'!A934</f>
        <v/>
      </c>
      <c r="B934" s="219"/>
      <c r="C934" s="234" t="str">
        <f>'02 LISTA CONTROLLO E RAPPORTO'!C934</f>
        <v>Lo schema sinottico deve essere allestito e montato fisso in modo ben visibile presso il quadro principale.</v>
      </c>
      <c r="D934" s="236"/>
      <c r="E934" s="8" t="s">
        <v>2072</v>
      </c>
      <c r="F934" s="8" t="s">
        <v>2072</v>
      </c>
      <c r="G934" s="8" t="s">
        <v>2072</v>
      </c>
      <c r="H934" s="1"/>
    </row>
    <row r="935" spans="1:8" ht="46.5" hidden="1" customHeight="1" x14ac:dyDescent="0.25">
      <c r="A935" s="627" t="str">
        <f>'02 LISTA CONTROLLO E RAPPORTO'!A935</f>
        <v/>
      </c>
      <c r="B935" s="187">
        <f>'02 LISTA CONTROLLO E RAPPORTO'!B935</f>
        <v>6202.02</v>
      </c>
      <c r="C935" s="58" t="str">
        <f>'02 LISTA CONTROLLO E RAPPORTO'!C935</f>
        <v>Descrizione del difetto: in base allo schema sinottico corrente forte non è possibile impostare i seguenti modi d’esercizio:</v>
      </c>
      <c r="D935" s="71"/>
      <c r="E935" s="8" t="s">
        <v>2072</v>
      </c>
      <c r="F935" s="8" t="s">
        <v>2072</v>
      </c>
      <c r="G935" s="8" t="s">
        <v>2072</v>
      </c>
      <c r="H935" s="1"/>
    </row>
    <row r="936" spans="1:8" ht="15" hidden="1" customHeight="1" x14ac:dyDescent="0.25">
      <c r="A936" s="218" t="str">
        <f>'02 LISTA CONTROLLO E RAPPORTO'!A936</f>
        <v/>
      </c>
      <c r="B936" s="219"/>
      <c r="C936" s="622" t="str">
        <f>'02 LISTA CONTROLLO E RAPPORTO'!C936</f>
        <v>-        funzionamento normale (dalla rete locale),</v>
      </c>
      <c r="D936" s="236"/>
      <c r="E936" s="8" t="s">
        <v>2072</v>
      </c>
      <c r="F936" s="8" t="s">
        <v>2072</v>
      </c>
      <c r="G936" s="8" t="s">
        <v>2072</v>
      </c>
      <c r="H936" s="1"/>
    </row>
    <row r="937" spans="1:8" ht="15" hidden="1" customHeight="1" x14ac:dyDescent="0.25">
      <c r="A937" s="218" t="str">
        <f>'02 LISTA CONTROLLO E RAPPORTO'!A937</f>
        <v/>
      </c>
      <c r="B937" s="219"/>
      <c r="C937" s="622" t="str">
        <f>'02 LISTA CONTROLLO E RAPPORTO'!C937</f>
        <v>-        alimentazione dal gruppo elettrogeno d’emergenza,</v>
      </c>
      <c r="D937" s="236"/>
      <c r="E937" s="8" t="s">
        <v>2072</v>
      </c>
      <c r="F937" s="8" t="s">
        <v>2072</v>
      </c>
      <c r="G937" s="8" t="s">
        <v>2072</v>
      </c>
      <c r="H937" s="1"/>
    </row>
    <row r="938" spans="1:8" ht="15" hidden="1" customHeight="1" x14ac:dyDescent="0.25">
      <c r="A938" s="218" t="str">
        <f>'02 LISTA CONTROLLO E RAPPORTO'!A938</f>
        <v/>
      </c>
      <c r="B938" s="219"/>
      <c r="C938" s="622" t="str">
        <f>'02 LISTA CONTROLLO E RAPPORTO'!C938</f>
        <v>-        alimentazione d’emergenza e</v>
      </c>
      <c r="D938" s="236"/>
      <c r="E938" s="8" t="s">
        <v>2072</v>
      </c>
      <c r="F938" s="8" t="s">
        <v>2072</v>
      </c>
      <c r="G938" s="8" t="s">
        <v>2072</v>
      </c>
      <c r="H938" s="1"/>
    </row>
    <row r="939" spans="1:8" ht="15" hidden="1" customHeight="1" x14ac:dyDescent="0.25">
      <c r="A939" s="218" t="str">
        <f>'02 LISTA CONTROLLO E RAPPORTO'!A939</f>
        <v/>
      </c>
      <c r="B939" s="219"/>
      <c r="C939" s="622" t="str">
        <f>'02 LISTA CONTROLLO E RAPPORTO'!C939</f>
        <v>-        erogazione di energia.</v>
      </c>
      <c r="D939" s="236"/>
      <c r="E939" s="8" t="s">
        <v>2072</v>
      </c>
      <c r="F939" s="8" t="s">
        <v>2072</v>
      </c>
      <c r="G939" s="8" t="s">
        <v>2072</v>
      </c>
      <c r="H939" s="1"/>
    </row>
    <row r="940" spans="1:8" ht="58.5" hidden="1" customHeight="1" thickBot="1" x14ac:dyDescent="0.3">
      <c r="A940" s="218" t="str">
        <f>'02 LISTA CONTROLLO E RAPPORTO'!A940</f>
        <v/>
      </c>
      <c r="B940" s="222"/>
      <c r="C940" s="624"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40" s="236"/>
      <c r="E940" s="8" t="s">
        <v>2072</v>
      </c>
      <c r="F940" s="8" t="s">
        <v>2072</v>
      </c>
      <c r="G940" s="8" t="s">
        <v>2072</v>
      </c>
      <c r="H940" s="1"/>
    </row>
    <row r="941" spans="1:8" ht="15.75" thickBot="1" x14ac:dyDescent="0.3">
      <c r="A941" s="73" t="str">
        <f>'02 LISTA CONTROLLO E RAPPORTO'!A941</f>
        <v/>
      </c>
      <c r="B941" s="203">
        <f>'02 LISTA CONTROLLO E RAPPORTO'!B941</f>
        <v>6203</v>
      </c>
      <c r="C941" s="616" t="str">
        <f>'02 LISTA CONTROLLO E RAPPORTO'!C941</f>
        <v>Documenti</v>
      </c>
      <c r="D941" s="603"/>
      <c r="E941" s="8" t="s">
        <v>2072</v>
      </c>
      <c r="F941" s="8" t="s">
        <v>2072</v>
      </c>
      <c r="G941" s="8" t="s">
        <v>2072</v>
      </c>
      <c r="H941" s="8" t="s">
        <v>2072</v>
      </c>
    </row>
    <row r="942" spans="1:8" ht="46.5" customHeight="1" x14ac:dyDescent="0.25">
      <c r="A942" s="65" t="str">
        <f>'02 LISTA CONTROLLO E RAPPORTO'!A942</f>
        <v/>
      </c>
      <c r="B942" s="186">
        <f>'02 LISTA CONTROLLO E RAPPORTO'!B942</f>
        <v>6203.01</v>
      </c>
      <c r="C942" s="66" t="str">
        <f>'02 LISTA CONTROLLO E RAPPORTO'!C942</f>
        <v>Descrizione del difetto: nei quadri elettrici (quadro principale e quadri secondari) mancano gli schemi con i modi d’esercizio.</v>
      </c>
      <c r="D942" s="71"/>
      <c r="E942" s="8" t="s">
        <v>2072</v>
      </c>
      <c r="F942" s="8" t="s">
        <v>2072</v>
      </c>
      <c r="G942" s="8" t="s">
        <v>2072</v>
      </c>
      <c r="H942" s="8" t="s">
        <v>2072</v>
      </c>
    </row>
    <row r="943" spans="1:8" ht="44.1" customHeight="1" x14ac:dyDescent="0.25">
      <c r="A943" s="218" t="str">
        <f>'02 LISTA CONTROLLO E RAPPORTO'!A943</f>
        <v/>
      </c>
      <c r="B943" s="219"/>
      <c r="C943" s="234"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43" s="236"/>
      <c r="E943" s="8" t="s">
        <v>2072</v>
      </c>
      <c r="F943" s="8" t="s">
        <v>2072</v>
      </c>
      <c r="G943" s="8" t="s">
        <v>2072</v>
      </c>
      <c r="H943" s="8" t="s">
        <v>2072</v>
      </c>
    </row>
    <row r="944" spans="1:8" ht="46.5" customHeight="1" x14ac:dyDescent="0.25">
      <c r="A944" s="627" t="str">
        <f>'02 LISTA CONTROLLO E RAPPORTO'!A944</f>
        <v/>
      </c>
      <c r="B944" s="187">
        <f>'02 LISTA CONTROLLO E RAPPORTO'!B944</f>
        <v>6203.02</v>
      </c>
      <c r="C944" s="58" t="str">
        <f>'02 LISTA CONTROLLO E RAPPORTO'!C944</f>
        <v>Descrizione del difetto: gli schemi nei quadri elettrici non sono aggiornati.</v>
      </c>
      <c r="D944" s="71"/>
      <c r="E944" s="8" t="s">
        <v>2072</v>
      </c>
      <c r="F944" s="8" t="s">
        <v>2072</v>
      </c>
      <c r="G944" s="8" t="s">
        <v>2072</v>
      </c>
      <c r="H944" s="8" t="s">
        <v>2072</v>
      </c>
    </row>
    <row r="945" spans="1:8" ht="29.45" customHeight="1" x14ac:dyDescent="0.25">
      <c r="A945" s="218" t="str">
        <f>'02 LISTA CONTROLLO E RAPPORTO'!A945</f>
        <v/>
      </c>
      <c r="B945" s="219"/>
      <c r="C945" s="234" t="str">
        <f>'02 LISTA CONTROLLO E RAPPORTO'!C945</f>
        <v>Gli schemi devono essere aggiornati da un progettista specializzato. La documentazione della costruzione di protezione deve essere adeguata di conseguenza.</v>
      </c>
      <c r="D945" s="236"/>
      <c r="E945" s="8" t="s">
        <v>2072</v>
      </c>
      <c r="F945" s="8" t="s">
        <v>2072</v>
      </c>
      <c r="G945" s="8" t="s">
        <v>2072</v>
      </c>
      <c r="H945" s="8" t="s">
        <v>2072</v>
      </c>
    </row>
    <row r="946" spans="1:8" ht="45" customHeight="1" x14ac:dyDescent="0.25">
      <c r="A946" s="628" t="str">
        <f>'02 LISTA CONTROLLO E RAPPORTO'!A946</f>
        <v/>
      </c>
      <c r="B946" s="61">
        <f>'02 LISTA CONTROLLO E RAPPORTO'!B946</f>
        <v>6203.03</v>
      </c>
      <c r="C946" s="12" t="str">
        <f>'02 LISTA CONTROLLO E RAPPORTO'!C946</f>
        <v>Descrizione del difetto: nel quadro principale manca un registro della costruzione di protezione (registro dell’opera).</v>
      </c>
      <c r="D946" s="72"/>
      <c r="E946" s="8" t="s">
        <v>2072</v>
      </c>
      <c r="F946" s="8" t="s">
        <v>2072</v>
      </c>
      <c r="G946" s="8" t="s">
        <v>2072</v>
      </c>
      <c r="H946" s="8" t="s">
        <v>2072</v>
      </c>
    </row>
    <row r="947" spans="1:8" ht="72.95" customHeight="1" x14ac:dyDescent="0.25">
      <c r="A947" s="218" t="str">
        <f>'02 LISTA CONTROLLO E RAPPORTO'!A947</f>
        <v/>
      </c>
      <c r="B947" s="219"/>
      <c r="C947" s="234"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47" s="236"/>
      <c r="E947" s="8" t="s">
        <v>2072</v>
      </c>
      <c r="F947" s="8" t="s">
        <v>2072</v>
      </c>
      <c r="G947" s="8" t="s">
        <v>2072</v>
      </c>
      <c r="H947" s="8" t="s">
        <v>2072</v>
      </c>
    </row>
    <row r="948" spans="1:8" ht="45" customHeight="1" x14ac:dyDescent="0.25">
      <c r="A948" s="628" t="str">
        <f>'02 LISTA CONTROLLO E RAPPORTO'!A948</f>
        <v/>
      </c>
      <c r="B948" s="61">
        <f>'02 LISTA CONTROLLO E RAPPORTO'!B948</f>
        <v>6203.04</v>
      </c>
      <c r="C948" s="12" t="str">
        <f>'02 LISTA CONTROLLO E RAPPORTO'!C948</f>
        <v>Descrizione del difetto: i dati di base e i controlli non figurano nel registro dell’opera.</v>
      </c>
      <c r="D948" s="72"/>
      <c r="E948" s="8" t="s">
        <v>2072</v>
      </c>
      <c r="F948" s="8" t="s">
        <v>2072</v>
      </c>
      <c r="G948" s="8" t="s">
        <v>2072</v>
      </c>
      <c r="H948" s="8" t="s">
        <v>2072</v>
      </c>
    </row>
    <row r="949" spans="1:8" ht="29.45" customHeight="1" x14ac:dyDescent="0.25">
      <c r="A949" s="218" t="str">
        <f>'02 LISTA CONTROLLO E RAPPORTO'!A949</f>
        <v/>
      </c>
      <c r="B949" s="219"/>
      <c r="C949" s="234" t="str">
        <f>'02 LISTA CONTROLLO E RAPPORTO'!C949</f>
        <v>Nel registro dell’opera si devono registrare e aggiornare continuamente tutti i controlli, le modifiche, le aggiunte, le grandi riparazioni, le irregolarità, ecc.</v>
      </c>
      <c r="D949" s="236"/>
      <c r="E949" s="8" t="s">
        <v>2072</v>
      </c>
      <c r="F949" s="8" t="s">
        <v>2072</v>
      </c>
      <c r="G949" s="8" t="s">
        <v>2072</v>
      </c>
      <c r="H949" s="8" t="s">
        <v>2072</v>
      </c>
    </row>
    <row r="950" spans="1:8" ht="45" customHeight="1" x14ac:dyDescent="0.25">
      <c r="A950" s="628" t="str">
        <f>'02 LISTA CONTROLLO E RAPPORTO'!A950</f>
        <v/>
      </c>
      <c r="B950" s="61">
        <f>'02 LISTA CONTROLLO E RAPPORTO'!B950</f>
        <v>6203.05</v>
      </c>
      <c r="C950" s="12" t="str">
        <f>'02 LISTA CONTROLLO E RAPPORTO'!C950</f>
        <v>Descrizione del difetto: nel quadro elettrico non è indicato dove sono immagazzinati i fusibili di riserva.</v>
      </c>
      <c r="D950" s="72"/>
      <c r="E950" s="8" t="s">
        <v>2072</v>
      </c>
      <c r="F950" s="8" t="s">
        <v>2072</v>
      </c>
      <c r="G950" s="8" t="s">
        <v>2072</v>
      </c>
      <c r="H950" s="8" t="s">
        <v>2072</v>
      </c>
    </row>
    <row r="951" spans="1:8" ht="29.45" customHeight="1" x14ac:dyDescent="0.25">
      <c r="A951" s="218" t="str">
        <f>'02 LISTA CONTROLLO E RAPPORTO'!A951</f>
        <v/>
      </c>
      <c r="B951" s="219"/>
      <c r="C951" s="234" t="str">
        <f>'02 LISTA CONTROLLO E RAPPORTO'!C951</f>
        <v>Se i fusibili di riserva non vengono conservati nel quadro elettrico, si deve affiggere un cartello che indichi dove si trovano.</v>
      </c>
      <c r="D951" s="236"/>
      <c r="E951" s="8" t="s">
        <v>2072</v>
      </c>
      <c r="F951" s="8" t="s">
        <v>2072</v>
      </c>
      <c r="G951" s="8" t="s">
        <v>2072</v>
      </c>
      <c r="H951" s="8" t="s">
        <v>2072</v>
      </c>
    </row>
    <row r="952" spans="1:8" ht="59.25" customHeight="1" x14ac:dyDescent="0.25">
      <c r="A952" s="633" t="str">
        <f>'02 LISTA CONTROLLO E RAPPORTO'!A952</f>
        <v/>
      </c>
      <c r="B952" s="195">
        <f>'02 LISTA CONTROLLO E RAPPORTO'!B952</f>
        <v>6203.06</v>
      </c>
      <c r="C952" s="75" t="str">
        <f>'02 LISTA CONTROLLO E RAPPORTO'!C952</f>
        <v>Descrizione del difetto: nel quadro elettrico non è indicato dove si trova il fusibile dell’alimentazione principale.</v>
      </c>
      <c r="D952" s="79"/>
      <c r="E952" s="8" t="s">
        <v>2072</v>
      </c>
      <c r="F952" s="8" t="s">
        <v>2072</v>
      </c>
      <c r="G952" s="8" t="s">
        <v>2072</v>
      </c>
      <c r="H952" s="8" t="s">
        <v>2072</v>
      </c>
    </row>
    <row r="953" spans="1:8" ht="29.45" customHeight="1" x14ac:dyDescent="0.25">
      <c r="A953" s="218" t="str">
        <f>'02 LISTA CONTROLLO E RAPPORTO'!A953</f>
        <v/>
      </c>
      <c r="B953" s="219"/>
      <c r="C953" s="234" t="str">
        <f>'02 LISTA CONTROLLO E RAPPORTO'!C953</f>
        <v>Nel quadro elettrico deve essere indicata l’ubicazione del fusibile dell’alimentazione principale per l’esercizio della costruzione di protezione.</v>
      </c>
      <c r="D953" s="236"/>
      <c r="E953" s="8" t="s">
        <v>2072</v>
      </c>
      <c r="F953" s="8" t="s">
        <v>2072</v>
      </c>
      <c r="G953" s="8" t="s">
        <v>2072</v>
      </c>
      <c r="H953" s="8" t="s">
        <v>2072</v>
      </c>
    </row>
    <row r="954" spans="1:8" ht="29.45" customHeight="1" x14ac:dyDescent="0.25">
      <c r="A954" s="218" t="str">
        <f>'02 LISTA CONTROLLO E RAPPORTO'!A954</f>
        <v/>
      </c>
      <c r="B954" s="219"/>
      <c r="C954" s="234" t="str">
        <f>'02 LISTA CONTROLLO E RAPPORTO'!C954</f>
        <v>In caso contrario il proprietario può andare incontro a conseguenze di responsabilità civile, eventualità di cui deve essere informato.</v>
      </c>
      <c r="D954" s="236"/>
      <c r="E954" s="8" t="s">
        <v>2072</v>
      </c>
      <c r="F954" s="8" t="s">
        <v>2072</v>
      </c>
      <c r="G954" s="8" t="s">
        <v>2072</v>
      </c>
      <c r="H954" s="8" t="s">
        <v>2072</v>
      </c>
    </row>
    <row r="955" spans="1:8" ht="59.25" customHeight="1" x14ac:dyDescent="0.25">
      <c r="A955" s="633" t="str">
        <f>'02 LISTA CONTROLLO E RAPPORTO'!A955</f>
        <v/>
      </c>
      <c r="B955" s="195">
        <f>'02 LISTA CONTROLLO E RAPPORTO'!B955</f>
        <v>6203.07</v>
      </c>
      <c r="C955" s="75" t="str">
        <f>'02 LISTA CONTROLLO E RAPPORTO'!C955</f>
        <v>Descrizione del difetto: manca un rapporto sul controllo periodico delle installazioni (min. ogni 10 anni) stilato da una ditta di impianti elettrici accreditata.</v>
      </c>
      <c r="D955" s="79"/>
      <c r="E955" s="8" t="s">
        <v>2072</v>
      </c>
      <c r="F955" s="8" t="s">
        <v>2072</v>
      </c>
      <c r="G955" s="8" t="s">
        <v>2072</v>
      </c>
      <c r="H955" s="8" t="s">
        <v>2072</v>
      </c>
    </row>
    <row r="956" spans="1:8" ht="29.45" customHeight="1" x14ac:dyDescent="0.25">
      <c r="A956" s="218" t="str">
        <f>'02 LISTA CONTROLLO E RAPPORTO'!A956</f>
        <v/>
      </c>
      <c r="B956" s="219"/>
      <c r="C956" s="234" t="str">
        <f>'02 LISTA CONTROLLO E RAPPORTO'!C956</f>
        <v>Le installazioni elettriche nelle costruzioni di protezione devono essere eseguite secondo la direttiva ESTI nr. 508 (WeZS), capitolo 2.6.</v>
      </c>
      <c r="D956" s="236"/>
      <c r="E956" s="8" t="s">
        <v>2072</v>
      </c>
      <c r="F956" s="8" t="s">
        <v>2072</v>
      </c>
      <c r="G956" s="8" t="s">
        <v>2072</v>
      </c>
      <c r="H956" s="8" t="s">
        <v>2072</v>
      </c>
    </row>
    <row r="957" spans="1:8" ht="29.45" customHeight="1" thickBot="1" x14ac:dyDescent="0.3">
      <c r="A957" s="218" t="str">
        <f>'02 LISTA CONTROLLO E RAPPORTO'!A957</f>
        <v/>
      </c>
      <c r="B957" s="222"/>
      <c r="C957" s="617" t="str">
        <f>'02 LISTA CONTROLLO E RAPPORTO'!C957</f>
        <v>In caso contrario, il proprietario può andare incontro a conseguenze di responsabilità civile, eventualità di cui deve essere informato.</v>
      </c>
      <c r="D957" s="236"/>
      <c r="E957" s="8" t="s">
        <v>2072</v>
      </c>
      <c r="F957" s="8" t="s">
        <v>2072</v>
      </c>
      <c r="G957" s="8" t="s">
        <v>2072</v>
      </c>
      <c r="H957" s="8" t="s">
        <v>2072</v>
      </c>
    </row>
    <row r="958" spans="1:8" ht="15.75" hidden="1" thickBot="1" x14ac:dyDescent="0.3">
      <c r="A958" s="73" t="str">
        <f>'02 LISTA CONTROLLO E RAPPORTO'!A958</f>
        <v/>
      </c>
      <c r="B958" s="203">
        <f>'02 LISTA CONTROLLO E RAPPORTO'!B958</f>
        <v>6204</v>
      </c>
      <c r="C958" s="616" t="str">
        <f>'02 LISTA CONTROLLO E RAPPORTO'!C958</f>
        <v>Marcatura dei componenti</v>
      </c>
      <c r="D958" s="603"/>
      <c r="E958" s="8" t="s">
        <v>2072</v>
      </c>
      <c r="F958" s="8" t="s">
        <v>2072</v>
      </c>
      <c r="G958" s="8" t="s">
        <v>2072</v>
      </c>
      <c r="H958" s="1"/>
    </row>
    <row r="959" spans="1:8" ht="46.5" hidden="1" customHeight="1" x14ac:dyDescent="0.25">
      <c r="A959" s="65" t="str">
        <f>'02 LISTA CONTROLLO E RAPPORTO'!A959</f>
        <v/>
      </c>
      <c r="B959" s="186">
        <f>'02 LISTA CONTROLLO E RAPPORTO'!B959</f>
        <v>6204.01</v>
      </c>
      <c r="C959" s="66" t="str">
        <f>'02 LISTA CONTROLLO E RAPPORTO'!C959</f>
        <v>Descrizione del difetto: le numerazioni e le posizioni delle ITM e dello schema di funzionamento non corrispondono alle marcature sui componenti.</v>
      </c>
      <c r="D959" s="71"/>
      <c r="E959" s="8" t="s">
        <v>2072</v>
      </c>
      <c r="F959" s="8" t="s">
        <v>2072</v>
      </c>
      <c r="G959" s="8" t="s">
        <v>2072</v>
      </c>
      <c r="H959" s="1"/>
    </row>
    <row r="960" spans="1:8" ht="29.45" hidden="1" customHeight="1" x14ac:dyDescent="0.25">
      <c r="A960" s="218" t="str">
        <f>'02 LISTA CONTROLLO E RAPPORTO'!A960</f>
        <v/>
      </c>
      <c r="B960" s="219"/>
      <c r="C960" s="234" t="str">
        <f>'02 LISTA CONTROLLO E RAPPORTO'!C960</f>
        <v>Le marcature sui componenti devono corrispondere alle posizioni delle ITM e dello schema corrente forte. In caso contrario devono essere corrette o completate.</v>
      </c>
      <c r="D960" s="236"/>
      <c r="E960" s="8" t="s">
        <v>2072</v>
      </c>
      <c r="F960" s="8" t="s">
        <v>2072</v>
      </c>
      <c r="G960" s="8" t="s">
        <v>2072</v>
      </c>
      <c r="H960" s="1"/>
    </row>
    <row r="961" spans="1:8" ht="46.5" hidden="1" customHeight="1" thickBot="1" x14ac:dyDescent="0.3">
      <c r="A961" s="642" t="str">
        <f>'02 LISTA CONTROLLO E RAPPORTO'!A961</f>
        <v/>
      </c>
      <c r="B961" s="188">
        <f>'02 LISTA CONTROLLO E RAPPORTO'!B961</f>
        <v>6204.02</v>
      </c>
      <c r="C961" s="64" t="str">
        <f>'02 LISTA CONTROLLO E RAPPORTO'!C961</f>
        <v>Descrizione del difetto: le marcature non sono montate in modo permanente e da escludere qualsiasi possibilità di confusione.</v>
      </c>
      <c r="D961" s="599"/>
      <c r="E961" s="8" t="s">
        <v>2072</v>
      </c>
      <c r="F961" s="8" t="s">
        <v>2072</v>
      </c>
      <c r="G961" s="8" t="s">
        <v>2072</v>
      </c>
      <c r="H961" s="1"/>
    </row>
    <row r="962" spans="1:8" ht="16.5" hidden="1" customHeight="1" thickBot="1" x14ac:dyDescent="0.3">
      <c r="A962" s="154" t="str">
        <f>'02 LISTA CONTROLLO E RAPPORTO'!A962</f>
        <v/>
      </c>
      <c r="B962" s="614">
        <f>'02 LISTA CONTROLLO E RAPPORTO'!B962</f>
        <v>6300</v>
      </c>
      <c r="C962" s="615" t="str">
        <f>'02 LISTA CONTROLLO E RAPPORTO'!C962</f>
        <v>Approvvigionamento di corrente d’emergenza (*da verificare nei rifugi per i quali è prescritta un’alimentazione di corrente d’emergenza [rifugi a partire da 800 posti protetti] o che ne sono provvisti)</v>
      </c>
      <c r="D962" s="612"/>
      <c r="E962" s="8" t="s">
        <v>2072</v>
      </c>
      <c r="F962" s="8" t="s">
        <v>2072</v>
      </c>
      <c r="G962" s="8" t="s">
        <v>2072</v>
      </c>
      <c r="H962" s="1"/>
    </row>
    <row r="963" spans="1:8" ht="15.75" hidden="1" thickBot="1" x14ac:dyDescent="0.3">
      <c r="A963" s="73" t="str">
        <f>'02 LISTA CONTROLLO E RAPPORTO'!A963</f>
        <v/>
      </c>
      <c r="B963" s="203">
        <f>'02 LISTA CONTROLLO E RAPPORTO'!B963</f>
        <v>6301</v>
      </c>
      <c r="C963" s="616" t="str">
        <f>'02 LISTA CONTROLLO E RAPPORTO'!C963</f>
        <v>Documenti d’esercizio e materiale</v>
      </c>
      <c r="D963" s="603"/>
      <c r="E963" s="8" t="s">
        <v>2072</v>
      </c>
      <c r="F963" s="8" t="s">
        <v>2072</v>
      </c>
      <c r="G963" s="8" t="s">
        <v>2072</v>
      </c>
      <c r="H963" s="1"/>
    </row>
    <row r="964" spans="1:8" ht="45" hidden="1" customHeight="1" x14ac:dyDescent="0.25">
      <c r="A964" s="67" t="str">
        <f>'02 LISTA CONTROLLO E RAPPORTO'!A964</f>
        <v/>
      </c>
      <c r="B964" s="189">
        <f>'02 LISTA CONTROLLO E RAPPORTO'!B964</f>
        <v>6301.01</v>
      </c>
      <c r="C964" s="68" t="str">
        <f>'02 LISTA CONTROLLO E RAPPORTO'!C964</f>
        <v>Descrizione del difetto: manca una documentazione completa per il gruppo elettrogeno d’emergenza.</v>
      </c>
      <c r="D964" s="72"/>
      <c r="E964" s="8" t="s">
        <v>2072</v>
      </c>
      <c r="F964" s="8" t="s">
        <v>2072</v>
      </c>
      <c r="G964" s="8" t="s">
        <v>2072</v>
      </c>
      <c r="H964" s="1"/>
    </row>
    <row r="965" spans="1:8" ht="15" hidden="1" customHeight="1" x14ac:dyDescent="0.25">
      <c r="A965" s="218" t="str">
        <f>'02 LISTA CONTROLLO E RAPPORTO'!A965</f>
        <v/>
      </c>
      <c r="B965" s="219"/>
      <c r="C965" s="234" t="str">
        <f>'02 LISTA CONTROLLO E RAPPORTO'!C965</f>
        <v>La documentazione finale deve essere allestita secondo le IA 2004, cap. 6.6: «Documentazione».</v>
      </c>
      <c r="D965" s="236"/>
      <c r="E965" s="8" t="s">
        <v>2072</v>
      </c>
      <c r="F965" s="8" t="s">
        <v>2072</v>
      </c>
      <c r="G965" s="8" t="s">
        <v>2072</v>
      </c>
      <c r="H965" s="1"/>
    </row>
    <row r="966" spans="1:8" ht="45" hidden="1" customHeight="1" x14ac:dyDescent="0.25">
      <c r="A966" s="628" t="str">
        <f>'02 LISTA CONTROLLO E RAPPORTO'!A966</f>
        <v/>
      </c>
      <c r="B966" s="61">
        <f>'02 LISTA CONTROLLO E RAPPORTO'!B966</f>
        <v>6301.02</v>
      </c>
      <c r="C966" s="12" t="str">
        <f>'02 LISTA CONTROLLO E RAPPORTO'!C966</f>
        <v>Descrizione del difetto: manca un quaderno di controllo tenuto in modo completo.</v>
      </c>
      <c r="D966" s="72"/>
      <c r="E966" s="8" t="s">
        <v>2072</v>
      </c>
      <c r="F966" s="8" t="s">
        <v>2072</v>
      </c>
      <c r="G966" s="8" t="s">
        <v>2072</v>
      </c>
      <c r="H966" s="1"/>
    </row>
    <row r="967" spans="1:8" ht="29.45" hidden="1" customHeight="1" x14ac:dyDescent="0.25">
      <c r="A967" s="218" t="str">
        <f>'02 LISTA CONTROLLO E RAPPORTO'!A967</f>
        <v/>
      </c>
      <c r="B967" s="219"/>
      <c r="C967" s="234" t="str">
        <f>'02 LISTA CONTROLLO E RAPPORTO'!C967</f>
        <v>Si deve tenere un quaderno di controllo in cui si registrano tutte le prove del gruppo elettrogeno d’emergenza (tabella d’esercizio). Un esempio si trova nella ITM, pagine 2-9.</v>
      </c>
      <c r="D967" s="236"/>
      <c r="E967" s="8" t="s">
        <v>2072</v>
      </c>
      <c r="F967" s="8" t="s">
        <v>2072</v>
      </c>
      <c r="G967" s="8" t="s">
        <v>2072</v>
      </c>
      <c r="H967" s="1"/>
    </row>
    <row r="968" spans="1:8" ht="46.5" hidden="1" customHeight="1" x14ac:dyDescent="0.25">
      <c r="A968" s="627" t="str">
        <f>'02 LISTA CONTROLLO E RAPPORTO'!A968</f>
        <v/>
      </c>
      <c r="B968" s="187">
        <f>'02 LISTA CONTROLLO E RAPPORTO'!B968</f>
        <v>6301.03</v>
      </c>
      <c r="C968" s="58" t="str">
        <f>'02 LISTA CONTROLLO E RAPPORTO'!C968</f>
        <v>Descrizione del difetto: le istruzioni per l’uso non sono affisse in modo permanente in un punto ben visibile dal gruppo elettrogeno.</v>
      </c>
      <c r="D968" s="71"/>
      <c r="E968" s="8" t="s">
        <v>2072</v>
      </c>
      <c r="F968" s="8" t="s">
        <v>2072</v>
      </c>
      <c r="G968" s="8" t="s">
        <v>2072</v>
      </c>
      <c r="H968" s="1"/>
    </row>
    <row r="969" spans="1:8" ht="75.75" hidden="1" thickBot="1" x14ac:dyDescent="0.3">
      <c r="A969" s="218" t="str">
        <f>'02 LISTA CONTROLLO E RAPPORTO'!A969</f>
        <v/>
      </c>
      <c r="B969" s="219"/>
      <c r="C969" s="234" t="str">
        <f>'02 LISTA CONTROLLO E RAPPORTO'!C969</f>
        <v>Affinché il personale tecnico possa mettere in esercizio correttamente il gruppo elettrogeno d’emergenza, le istruzioni per l’uso devono essere affisse in modo ben visibile nelle sue vicinanze.</v>
      </c>
      <c r="D969" s="236"/>
      <c r="E969" s="8" t="s">
        <v>2072</v>
      </c>
      <c r="F969" s="8" t="s">
        <v>2072</v>
      </c>
      <c r="G969" s="8" t="s">
        <v>2072</v>
      </c>
      <c r="H969" s="1"/>
    </row>
    <row r="970" spans="1:8" ht="45" hidden="1" customHeight="1" x14ac:dyDescent="0.25">
      <c r="A970" s="628" t="str">
        <f>'02 LISTA CONTROLLO E RAPPORTO'!A970</f>
        <v/>
      </c>
      <c r="B970" s="61">
        <f>'02 LISTA CONTROLLO E RAPPORTO'!B970</f>
        <v>6301.04</v>
      </c>
      <c r="C970" s="12" t="str">
        <f>'02 LISTA CONTROLLO E RAPPORTO'!C970</f>
        <v>Descrizione del difetto: le prove di funzionamento secondo la LM non vengono effettuate e documentate regolarmente.</v>
      </c>
      <c r="D970" s="72"/>
      <c r="E970" s="8" t="s">
        <v>2072</v>
      </c>
      <c r="F970" s="8" t="s">
        <v>2072</v>
      </c>
      <c r="G970" s="8" t="s">
        <v>2072</v>
      </c>
      <c r="H970" s="1"/>
    </row>
    <row r="971" spans="1:8" ht="75.75" hidden="1" thickBot="1" x14ac:dyDescent="0.3">
      <c r="A971" s="218" t="str">
        <f>'02 LISTA CONTROLLO E RAPPORTO'!A971</f>
        <v/>
      </c>
      <c r="B971" s="219"/>
      <c r="C971" s="234" t="str">
        <f>'02 LISTA CONTROLLO E RAPPORTO'!C971</f>
        <v>Le prove di funzionamento devono essere eseguite periodicamente (almeno ogni 3 mesi) con un carico di almeno l’80% della potenza nominale e per almeno 2 ore consecutive (ITM 2000, cap. 7.4).</v>
      </c>
      <c r="D971" s="236"/>
      <c r="E971" s="8" t="s">
        <v>2072</v>
      </c>
      <c r="F971" s="8" t="s">
        <v>2072</v>
      </c>
      <c r="G971" s="8" t="s">
        <v>2072</v>
      </c>
      <c r="H971" s="1"/>
    </row>
    <row r="972" spans="1:8" ht="44.1" hidden="1" customHeight="1" x14ac:dyDescent="0.25">
      <c r="A972" s="218" t="str">
        <f>'02 LISTA CONTROLLO E RAPPORTO'!A972</f>
        <v/>
      </c>
      <c r="B972" s="219"/>
      <c r="C972" s="234"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72" s="236"/>
      <c r="E972" s="8" t="s">
        <v>2072</v>
      </c>
      <c r="F972" s="8" t="s">
        <v>2072</v>
      </c>
      <c r="G972" s="8" t="s">
        <v>2072</v>
      </c>
      <c r="H972" s="1"/>
    </row>
    <row r="973" spans="1:8" ht="45" hidden="1" customHeight="1" x14ac:dyDescent="0.25">
      <c r="A973" s="628" t="str">
        <f>'02 LISTA CONTROLLO E RAPPORTO'!A973</f>
        <v/>
      </c>
      <c r="B973" s="61">
        <f>'02 LISTA CONTROLLO E RAPPORTO'!B973</f>
        <v>6301.05</v>
      </c>
      <c r="C973" s="12" t="str">
        <f>'02 LISTA CONTROLLO E RAPPORTO'!C973</f>
        <v>Descrizione del difetto: il test di resistenza sulle 24h non viene eseguito ogni 10 anni.</v>
      </c>
      <c r="D973" s="72"/>
      <c r="E973" s="8" t="s">
        <v>2072</v>
      </c>
      <c r="F973" s="8" t="s">
        <v>2072</v>
      </c>
      <c r="G973" s="8" t="s">
        <v>2072</v>
      </c>
      <c r="H973" s="1"/>
    </row>
    <row r="974" spans="1:8" ht="120.75" hidden="1" thickBot="1" x14ac:dyDescent="0.3">
      <c r="A974" s="218" t="str">
        <f>'02 LISTA CONTROLLO E RAPPORTO'!A974</f>
        <v/>
      </c>
      <c r="B974" s="219"/>
      <c r="C974" s="234"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74" s="236"/>
      <c r="E974" s="8" t="s">
        <v>2072</v>
      </c>
      <c r="F974" s="8" t="s">
        <v>2072</v>
      </c>
      <c r="G974" s="8" t="s">
        <v>2072</v>
      </c>
      <c r="H974" s="1"/>
    </row>
    <row r="975" spans="1:8" ht="59.25" hidden="1" customHeight="1" x14ac:dyDescent="0.25">
      <c r="A975" s="633" t="str">
        <f>'02 LISTA CONTROLLO E RAPPORTO'!A975</f>
        <v/>
      </c>
      <c r="B975" s="195">
        <f>'02 LISTA CONTROLLO E RAPPORTO'!B975</f>
        <v>6301.06</v>
      </c>
      <c r="C975" s="75" t="str">
        <f>'02 LISTA CONTROLLO E RAPPORTO'!C975</f>
        <v>Descrizione del difetto: non sono disponibili almeno tre protezioni dell’udito.</v>
      </c>
      <c r="D975" s="79"/>
      <c r="E975" s="8" t="s">
        <v>2072</v>
      </c>
      <c r="F975" s="8" t="s">
        <v>2072</v>
      </c>
      <c r="G975" s="8" t="s">
        <v>2072</v>
      </c>
      <c r="H975" s="1"/>
    </row>
    <row r="976" spans="1:8" ht="29.45" hidden="1" customHeight="1" x14ac:dyDescent="0.25">
      <c r="A976" s="218" t="str">
        <f>'02 LISTA CONTROLLO E RAPPORTO'!A976</f>
        <v/>
      </c>
      <c r="B976" s="219"/>
      <c r="C976" s="234" t="str">
        <f>'02 LISTA CONTROLLO E RAPPORTO'!C976</f>
        <v>Per la protezione dai danni all’udito, nella sala macchine devono essere disponibili almeno 3 protezioni auricolari.</v>
      </c>
      <c r="D976" s="236"/>
      <c r="E976" s="8" t="s">
        <v>2072</v>
      </c>
      <c r="F976" s="8" t="s">
        <v>2072</v>
      </c>
      <c r="G976" s="8" t="s">
        <v>2072</v>
      </c>
      <c r="H976" s="1"/>
    </row>
    <row r="977" spans="1:8" ht="29.45" hidden="1" customHeight="1" x14ac:dyDescent="0.25">
      <c r="A977" s="218" t="str">
        <f>'02 LISTA CONTROLLO E RAPPORTO'!A977</f>
        <v/>
      </c>
      <c r="B977" s="219"/>
      <c r="C977" s="234" t="str">
        <f>'02 LISTA CONTROLLO E RAPPORTO'!C977</f>
        <v>In caso contrario, il proprietario può andare incontro a conseguenze di responsabilità civile, eventualità di cui deve essere informato.</v>
      </c>
      <c r="D977" s="236"/>
      <c r="E977" s="8" t="s">
        <v>2072</v>
      </c>
      <c r="F977" s="8" t="s">
        <v>2072</v>
      </c>
      <c r="G977" s="8" t="s">
        <v>2072</v>
      </c>
      <c r="H977" s="1"/>
    </row>
    <row r="978" spans="1:8" ht="45" hidden="1" customHeight="1" x14ac:dyDescent="0.25">
      <c r="A978" s="628" t="str">
        <f>'02 LISTA CONTROLLO E RAPPORTO'!A978</f>
        <v/>
      </c>
      <c r="B978" s="61">
        <f>'02 LISTA CONTROLLO E RAPPORTO'!B978</f>
        <v>6301.07</v>
      </c>
      <c r="C978" s="12" t="str">
        <f>'02 LISTA CONTROLLO E RAPPORTO'!C978</f>
        <v>Descrizione del difetto: i pezzi di ricambio prescritti dal fabbricante (p. es. guarnizioni, cinghie trapezoidali, filtri e tubi) non sono disponibili.</v>
      </c>
      <c r="D978" s="72"/>
      <c r="E978" s="8" t="s">
        <v>2072</v>
      </c>
      <c r="F978" s="8" t="s">
        <v>2072</v>
      </c>
      <c r="G978" s="8" t="s">
        <v>2072</v>
      </c>
      <c r="H978" s="1"/>
    </row>
    <row r="979" spans="1:8" ht="75.75" hidden="1" thickBot="1" x14ac:dyDescent="0.3">
      <c r="A979" s="218" t="str">
        <f>'02 LISTA CONTROLLO E RAPPORTO'!A979</f>
        <v/>
      </c>
      <c r="B979" s="219"/>
      <c r="C979" s="234" t="str">
        <f>'02 LISTA CONTROLLO E RAPPORTO'!C979</f>
        <v xml:space="preserve">Si deve chiarire con il fornitore del gruppo elettrogeno d’emergenza o una ditta specializzata quali pezzi di ricambio devono essere presenti nella costruzione di protezione e quindi procurati. </v>
      </c>
      <c r="D979" s="236"/>
      <c r="E979" s="8" t="s">
        <v>2072</v>
      </c>
      <c r="F979" s="8" t="s">
        <v>2072</v>
      </c>
      <c r="G979" s="8" t="s">
        <v>2072</v>
      </c>
      <c r="H979" s="1"/>
    </row>
    <row r="980" spans="1:8" ht="45" hidden="1" customHeight="1" x14ac:dyDescent="0.25">
      <c r="A980" s="628" t="str">
        <f>'02 LISTA CONTROLLO E RAPPORTO'!A980</f>
        <v/>
      </c>
      <c r="B980" s="61">
        <f>'02 LISTA CONTROLLO E RAPPORTO'!B980</f>
        <v>6301.08</v>
      </c>
      <c r="C980" s="12" t="str">
        <f>'02 LISTA CONTROLLO E RAPPORTO'!C980</f>
        <v>Descrizione del difetto: è evidente che il controllo e la manutenzione della cisterna di olio combustibile non sono stati eseguiti secondo le direttive cantonali.</v>
      </c>
      <c r="D980" s="72"/>
      <c r="E980" s="8" t="s">
        <v>2072</v>
      </c>
      <c r="F980" s="8" t="s">
        <v>2072</v>
      </c>
      <c r="G980" s="8" t="s">
        <v>2072</v>
      </c>
      <c r="H980" s="1"/>
    </row>
    <row r="981" spans="1:8" ht="60.75" hidden="1" thickBot="1" x14ac:dyDescent="0.3">
      <c r="A981" s="233" t="str">
        <f>'02 LISTA CONTROLLO E RAPPORTO'!A981</f>
        <v/>
      </c>
      <c r="B981" s="222"/>
      <c r="C981" s="617" t="str">
        <f>'02 LISTA CONTROLLO E RAPPORTO'!C981</f>
        <v>In base alle prescrizioni cantonali per le cisterne di gasolio, il proprietario deve accertare se è necessario eseguire un controllo e una manutenzione della cisterna.</v>
      </c>
      <c r="D981" s="236"/>
      <c r="E981" s="8" t="s">
        <v>2072</v>
      </c>
      <c r="F981" s="8" t="s">
        <v>2072</v>
      </c>
      <c r="G981" s="8" t="s">
        <v>2072</v>
      </c>
      <c r="H981" s="1"/>
    </row>
    <row r="982" spans="1:8" ht="15.75" hidden="1" thickBot="1" x14ac:dyDescent="0.3">
      <c r="A982" s="73" t="str">
        <f>'02 LISTA CONTROLLO E RAPPORTO'!A982</f>
        <v/>
      </c>
      <c r="B982" s="203">
        <f>'02 LISTA CONTROLLO E RAPPORTO'!B982</f>
        <v>6302</v>
      </c>
      <c r="C982" s="616" t="str">
        <f>'02 LISTA CONTROLLO E RAPPORTO'!C982</f>
        <v>Gruppo elettrogeno d’emergenza</v>
      </c>
      <c r="D982" s="603"/>
      <c r="E982" s="8" t="s">
        <v>2072</v>
      </c>
      <c r="F982" s="8" t="s">
        <v>2072</v>
      </c>
      <c r="G982" s="8" t="s">
        <v>2072</v>
      </c>
      <c r="H982" s="1"/>
    </row>
    <row r="983" spans="1:8" ht="46.5" hidden="1" customHeight="1" x14ac:dyDescent="0.25">
      <c r="A983" s="65" t="str">
        <f>'02 LISTA CONTROLLO E RAPPORTO'!A983</f>
        <v/>
      </c>
      <c r="B983" s="186">
        <f>'02 LISTA CONTROLLO E RAPPORTO'!B983</f>
        <v>6302.01</v>
      </c>
      <c r="C983" s="66" t="str">
        <f>'02 LISTA CONTROLLO E RAPPORTO'!C983</f>
        <v>Descrizione del difetto: è presente un gruppo elettrogeno difettoso non previsto per questo tipo di costruzione di protezione.</v>
      </c>
      <c r="D983" s="71"/>
      <c r="E983" s="8" t="s">
        <v>2072</v>
      </c>
      <c r="F983" s="8" t="s">
        <v>2072</v>
      </c>
      <c r="G983" s="8" t="s">
        <v>2072</v>
      </c>
      <c r="H983" s="1"/>
    </row>
    <row r="984" spans="1:8" ht="105.75" hidden="1" thickBot="1" x14ac:dyDescent="0.3">
      <c r="A984" s="218" t="str">
        <f>'02 LISTA CONTROLLO E RAPPORTO'!A984</f>
        <v/>
      </c>
      <c r="B984" s="219"/>
      <c r="C984" s="234"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984" s="236"/>
      <c r="E984" s="8" t="s">
        <v>2072</v>
      </c>
      <c r="F984" s="8" t="s">
        <v>2072</v>
      </c>
      <c r="G984" s="8" t="s">
        <v>2072</v>
      </c>
      <c r="H984" s="1"/>
    </row>
    <row r="985" spans="1:8" ht="45" hidden="1" customHeight="1" x14ac:dyDescent="0.25">
      <c r="A985" s="628" t="str">
        <f>'02 LISTA CONTROLLO E RAPPORTO'!A985</f>
        <v/>
      </c>
      <c r="B985" s="61">
        <f>'02 LISTA CONTROLLO E RAPPORTO'!B985</f>
        <v>6302.02</v>
      </c>
      <c r="C985" s="12" t="str">
        <f>'02 LISTA CONTROLLO E RAPPORTO'!C985</f>
        <v>Descrizione del difetto: il gruppo elettrogeno d’emergenza non funziona.</v>
      </c>
      <c r="D985" s="72"/>
      <c r="E985" s="8" t="s">
        <v>2072</v>
      </c>
      <c r="F985" s="8" t="s">
        <v>2072</v>
      </c>
      <c r="G985" s="8" t="s">
        <v>2072</v>
      </c>
      <c r="H985" s="1"/>
    </row>
    <row r="986" spans="1:8" ht="43.35" hidden="1" customHeight="1" x14ac:dyDescent="0.25">
      <c r="A986" s="218" t="str">
        <f>'02 LISTA CONTROLLO E RAPPORTO'!A986</f>
        <v/>
      </c>
      <c r="B986" s="219"/>
      <c r="C986" s="234" t="str">
        <f>'02 LISTA CONTROLLO E RAPPORTO'!C986</f>
        <v>D’intesa con l’ente cantonale responsabile delle costruzioni di protezione si deve incaricare una ditta specializzata di controllare il gruppo elettrogeno d’emergenza e di ripararlo se necessario.</v>
      </c>
      <c r="D986" s="236"/>
      <c r="E986" s="8" t="s">
        <v>2072</v>
      </c>
      <c r="F986" s="8" t="s">
        <v>2072</v>
      </c>
      <c r="G986" s="8" t="s">
        <v>2072</v>
      </c>
      <c r="H986" s="1"/>
    </row>
    <row r="987" spans="1:8" ht="45" hidden="1" customHeight="1" x14ac:dyDescent="0.25">
      <c r="A987" s="628" t="str">
        <f>'02 LISTA CONTROLLO E RAPPORTO'!A987</f>
        <v/>
      </c>
      <c r="B987" s="61">
        <f>'02 LISTA CONTROLLO E RAPPORTO'!B987</f>
        <v>6302.03</v>
      </c>
      <c r="C987" s="12" t="str">
        <f>'02 LISTA CONTROLLO E RAPPORTO'!C987</f>
        <v>Descrizione del difetto: sono visibili perdite di olio motore.</v>
      </c>
      <c r="D987" s="72"/>
      <c r="E987" s="8" t="s">
        <v>2072</v>
      </c>
      <c r="F987" s="8" t="s">
        <v>2072</v>
      </c>
      <c r="G987" s="8" t="s">
        <v>2072</v>
      </c>
      <c r="H987" s="1"/>
    </row>
    <row r="988" spans="1:8" ht="45.75" hidden="1" thickBot="1" x14ac:dyDescent="0.3">
      <c r="A988" s="218" t="str">
        <f>'02 LISTA CONTROLLO E RAPPORTO'!A988</f>
        <v/>
      </c>
      <c r="B988" s="219"/>
      <c r="C988" s="234" t="str">
        <f>'02 LISTA CONTROLLO E RAPPORTO'!C988</f>
        <v>Il proprietario deve incaricare una ditta specializzata di eliminare le perdite di olio motore.</v>
      </c>
      <c r="D988" s="236"/>
      <c r="E988" s="8" t="s">
        <v>2072</v>
      </c>
      <c r="F988" s="8" t="s">
        <v>2072</v>
      </c>
      <c r="G988" s="8" t="s">
        <v>2072</v>
      </c>
      <c r="H988" s="1"/>
    </row>
    <row r="989" spans="1:8" ht="45" hidden="1" customHeight="1" x14ac:dyDescent="0.25">
      <c r="A989" s="628" t="str">
        <f>'02 LISTA CONTROLLO E RAPPORTO'!A989</f>
        <v/>
      </c>
      <c r="B989" s="61">
        <f>'02 LISTA CONTROLLO E RAPPORTO'!B989</f>
        <v>6302.04</v>
      </c>
      <c r="C989" s="12" t="str">
        <f>'02 LISTA CONTROLLO E RAPPORTO'!C989</f>
        <v>Descrizione del difetto: sono visibili perdite nelle zone dell’alimentazione di carburante e della cisterna dell’olio combustibile.</v>
      </c>
      <c r="D989" s="72"/>
      <c r="E989" s="8" t="s">
        <v>2072</v>
      </c>
      <c r="F989" s="8" t="s">
        <v>2072</v>
      </c>
      <c r="G989" s="8" t="s">
        <v>2072</v>
      </c>
      <c r="H989" s="1"/>
    </row>
    <row r="990" spans="1:8" ht="30.75" hidden="1" thickBot="1" x14ac:dyDescent="0.3">
      <c r="A990" s="218" t="str">
        <f>'02 LISTA CONTROLLO E RAPPORTO'!A990</f>
        <v/>
      </c>
      <c r="B990" s="219"/>
      <c r="C990" s="234" t="str">
        <f>'02 LISTA CONTROLLO E RAPPORTO'!C990</f>
        <v>Il proprietario deve incaricare una ditta specializzata di eliminare queste perdite.</v>
      </c>
      <c r="D990" s="236"/>
      <c r="E990" s="8" t="s">
        <v>2072</v>
      </c>
      <c r="F990" s="8" t="s">
        <v>2072</v>
      </c>
      <c r="G990" s="8" t="s">
        <v>2072</v>
      </c>
      <c r="H990" s="1"/>
    </row>
    <row r="991" spans="1:8" ht="46.5" hidden="1" customHeight="1" x14ac:dyDescent="0.25">
      <c r="A991" s="627" t="str">
        <f>'02 LISTA CONTROLLO E RAPPORTO'!A991</f>
        <v/>
      </c>
      <c r="B991" s="187">
        <f>'02 LISTA CONTROLLO E RAPPORTO'!B991</f>
        <v>6302.05</v>
      </c>
      <c r="C991" s="58" t="str">
        <f>'02 LISTA CONTROLLO E RAPPORTO'!C991</f>
        <v>Descrizione del difetto: durante le prove di funzionamento non è possibile raggiungere almeno l’80% della potenza nominale come da documentazione.</v>
      </c>
      <c r="D991" s="71"/>
      <c r="E991" s="8" t="s">
        <v>2072</v>
      </c>
      <c r="F991" s="8" t="s">
        <v>2072</v>
      </c>
      <c r="G991" s="8" t="s">
        <v>2072</v>
      </c>
      <c r="H991" s="1"/>
    </row>
    <row r="992" spans="1:8" ht="58.5" hidden="1" customHeight="1" x14ac:dyDescent="0.25">
      <c r="A992" s="218" t="str">
        <f>'02 LISTA CONTROLLO E RAPPORTO'!A992</f>
        <v/>
      </c>
      <c r="B992" s="219"/>
      <c r="C992" s="234"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992" s="236"/>
      <c r="E992" s="8" t="s">
        <v>2072</v>
      </c>
      <c r="F992" s="8" t="s">
        <v>2072</v>
      </c>
      <c r="G992" s="8" t="s">
        <v>2072</v>
      </c>
      <c r="H992" s="1"/>
    </row>
    <row r="993" spans="1:8" ht="46.5" hidden="1" customHeight="1" x14ac:dyDescent="0.25">
      <c r="A993" s="627" t="str">
        <f>'02 LISTA CONTROLLO E RAPPORTO'!A993</f>
        <v/>
      </c>
      <c r="B993" s="187">
        <f>'02 LISTA CONTROLLO E RAPPORTO'!B993</f>
        <v>6302.06</v>
      </c>
      <c r="C993" s="58" t="str">
        <f>'02 LISTA CONTROLLO E RAPPORTO'!C993</f>
        <v>Descrizione del difetto: sugli amperometri del QP e della morsettiera per la corrente d’emergenza non è indicato il carico massimo possibile (potenza nominale) del gruppo elettrogeno d’emergenza.</v>
      </c>
      <c r="D993" s="71"/>
      <c r="E993" s="8" t="s">
        <v>2072</v>
      </c>
      <c r="F993" s="8" t="s">
        <v>2072</v>
      </c>
      <c r="G993" s="8" t="s">
        <v>2072</v>
      </c>
      <c r="H993" s="1"/>
    </row>
    <row r="994" spans="1:8" ht="44.1" hidden="1" customHeight="1" x14ac:dyDescent="0.25">
      <c r="A994" s="218" t="str">
        <f>'02 LISTA CONTROLLO E RAPPORTO'!A994</f>
        <v/>
      </c>
      <c r="B994" s="219"/>
      <c r="C994" s="234" t="str">
        <f>'02 LISTA CONTROLLO E RAPPORTO'!C994</f>
        <v xml:space="preserve">Sul quadro elettrico principale va apposta una targhetta indicante l’intensità di corrente massima (in ampere) che il gruppo elettrogeno d’emergenza caricato al 100% può fornire (marcatura o targhetta indicatrice). </v>
      </c>
      <c r="D994" s="236"/>
      <c r="E994" s="8" t="s">
        <v>2072</v>
      </c>
      <c r="F994" s="8" t="s">
        <v>2072</v>
      </c>
      <c r="G994" s="8" t="s">
        <v>2072</v>
      </c>
      <c r="H994" s="1"/>
    </row>
    <row r="995" spans="1:8" ht="46.5" hidden="1" customHeight="1" x14ac:dyDescent="0.25">
      <c r="A995" s="627" t="str">
        <f>'02 LISTA CONTROLLO E RAPPORTO'!A995</f>
        <v/>
      </c>
      <c r="B995" s="187">
        <f>'02 LISTA CONTROLLO E RAPPORTO'!B995</f>
        <v>6302.07</v>
      </c>
      <c r="C995" s="58" t="str">
        <f>'02 LISTA CONTROLLO E RAPPORTO'!C995</f>
        <v>Descrizione del difetto: sugli indicatori non si può leggere con precisione il carico massimo possibile del gruppo elettrogeno d’emergenza.</v>
      </c>
      <c r="D995" s="71"/>
      <c r="E995" s="8" t="s">
        <v>2072</v>
      </c>
      <c r="F995" s="8" t="s">
        <v>2072</v>
      </c>
      <c r="G995" s="8" t="s">
        <v>2072</v>
      </c>
      <c r="H995" s="1"/>
    </row>
    <row r="996" spans="1:8" ht="45.75" hidden="1" thickBot="1" x14ac:dyDescent="0.3">
      <c r="A996" s="233" t="str">
        <f>'02 LISTA CONTROLLO E RAPPORTO'!A996</f>
        <v/>
      </c>
      <c r="B996" s="222"/>
      <c r="C996" s="617" t="str">
        <f>'02 LISTA CONTROLLO E RAPPORTO'!C996</f>
        <v>Gli indicatori devono essere sostituiti in base ai limiti di potenza della costruzione di protezione.</v>
      </c>
      <c r="D996" s="236"/>
      <c r="E996" s="8" t="s">
        <v>2072</v>
      </c>
      <c r="F996" s="8" t="s">
        <v>2072</v>
      </c>
      <c r="G996" s="8" t="s">
        <v>2072</v>
      </c>
    </row>
    <row r="997" spans="1:8" ht="15.75" hidden="1" thickBot="1" x14ac:dyDescent="0.3">
      <c r="A997" s="73" t="str">
        <f>'02 LISTA CONTROLLO E RAPPORTO'!A997</f>
        <v/>
      </c>
      <c r="B997" s="203">
        <f>'02 LISTA CONTROLLO E RAPPORTO'!B997</f>
        <v>6303</v>
      </c>
      <c r="C997" s="616" t="str">
        <f>'02 LISTA CONTROLLO E RAPPORTO'!C997</f>
        <v>Illuminazione d’emergenza</v>
      </c>
      <c r="D997" s="603"/>
      <c r="E997" s="8" t="s">
        <v>2072</v>
      </c>
      <c r="F997" s="8" t="s">
        <v>2072</v>
      </c>
      <c r="G997" s="8" t="s">
        <v>2072</v>
      </c>
      <c r="H997" s="1"/>
    </row>
    <row r="998" spans="1:8" ht="59.25" hidden="1" customHeight="1" x14ac:dyDescent="0.25">
      <c r="A998" s="76" t="str">
        <f>'02 LISTA CONTROLLO E RAPPORTO'!A998</f>
        <v/>
      </c>
      <c r="B998" s="196">
        <f>'02 LISTA CONTROLLO E RAPPORTO'!B998</f>
        <v>6303.01</v>
      </c>
      <c r="C998" s="77" t="str">
        <f>'02 LISTA CONTROLLO E RAPPORTO'!C998</f>
        <v>Descrizione del difetto: non ci sono sufficienti lampade portatili d’emergenza conformi al tipo di costruzione di protezione.</v>
      </c>
      <c r="D998" s="79"/>
      <c r="E998" s="8" t="s">
        <v>2072</v>
      </c>
      <c r="F998" s="8" t="s">
        <v>2072</v>
      </c>
      <c r="G998" s="8" t="s">
        <v>2072</v>
      </c>
      <c r="H998" s="1"/>
    </row>
    <row r="999" spans="1:8" ht="45.75" hidden="1" thickBot="1" x14ac:dyDescent="0.3">
      <c r="A999" s="218" t="str">
        <f>'02 LISTA CONTROLLO E RAPPORTO'!A999</f>
        <v/>
      </c>
      <c r="B999" s="219"/>
      <c r="C999" s="234" t="str">
        <f>'02 LISTA CONTROLLO E RAPPORTO'!C999</f>
        <v>Si devono procurare le lampade portatili d’emergenza mancanti conformemente alle direttive dell’UFPP in vigore.</v>
      </c>
      <c r="D999" s="236"/>
      <c r="E999" s="8" t="s">
        <v>2072</v>
      </c>
      <c r="F999" s="8" t="s">
        <v>2072</v>
      </c>
      <c r="G999" s="8" t="s">
        <v>2072</v>
      </c>
      <c r="H999" s="1"/>
    </row>
    <row r="1000" spans="1:8" ht="29.45" hidden="1" customHeight="1" x14ac:dyDescent="0.25">
      <c r="A1000" s="218" t="str">
        <f>'02 LISTA CONTROLLO E RAPPORTO'!A1000</f>
        <v/>
      </c>
      <c r="B1000" s="219"/>
      <c r="C1000" s="234" t="str">
        <f>'02 LISTA CONTROLLO E RAPPORTO'!C1000</f>
        <v>In caso contrario, il proprietario può andare incontro a conseguenze di responsabilità civile, eventualità di cui deve essere informato.</v>
      </c>
      <c r="D1000" s="236"/>
      <c r="E1000" s="8" t="s">
        <v>2072</v>
      </c>
      <c r="F1000" s="8" t="s">
        <v>2072</v>
      </c>
      <c r="G1000" s="8" t="s">
        <v>2072</v>
      </c>
      <c r="H1000" s="1"/>
    </row>
    <row r="1001" spans="1:8" ht="59.25" hidden="1" customHeight="1" x14ac:dyDescent="0.25">
      <c r="A1001" s="76" t="str">
        <f>'02 LISTA CONTROLLO E RAPPORTO'!A1001</f>
        <v/>
      </c>
      <c r="B1001" s="195">
        <f>'02 LISTA CONTROLLO E RAPPORTO'!B1001</f>
        <v>6303.02</v>
      </c>
      <c r="C1001" s="75" t="str">
        <f>'02 LISTA CONTROLLO E RAPPORTO'!C1001</f>
        <v>Descrizione del difetto: le lampade portatili d’emergenza presenti non funzionano.</v>
      </c>
      <c r="D1001" s="79"/>
      <c r="E1001" s="8" t="s">
        <v>2072</v>
      </c>
      <c r="F1001" s="8" t="s">
        <v>2072</v>
      </c>
      <c r="G1001" s="8" t="s">
        <v>2072</v>
      </c>
      <c r="H1001" s="1"/>
    </row>
    <row r="1002" spans="1:8" ht="60.75" hidden="1" thickBot="1" x14ac:dyDescent="0.3">
      <c r="A1002" s="218" t="str">
        <f>'02 LISTA CONTROLLO E RAPPORTO'!A1002</f>
        <v/>
      </c>
      <c r="B1002" s="219"/>
      <c r="C1002" s="234" t="str">
        <f>'02 LISTA CONTROLLO E RAPPORTO'!C1002</f>
        <v>Tutte le lampade portatili d’emergenza presenti nella costruzione di protezione devono essere sostituite (sicurezza delle persone, via di fuga).</v>
      </c>
      <c r="D1002" s="236"/>
      <c r="E1002" s="8" t="s">
        <v>2072</v>
      </c>
      <c r="F1002" s="8" t="s">
        <v>2072</v>
      </c>
      <c r="G1002" s="8" t="s">
        <v>2072</v>
      </c>
      <c r="H1002" s="1"/>
    </row>
    <row r="1003" spans="1:8" ht="29.45" hidden="1" customHeight="1" x14ac:dyDescent="0.25">
      <c r="A1003" s="218" t="str">
        <f>'02 LISTA CONTROLLO E RAPPORTO'!A1003</f>
        <v/>
      </c>
      <c r="B1003" s="219"/>
      <c r="C1003" s="234" t="str">
        <f>'02 LISTA CONTROLLO E RAPPORTO'!C1003</f>
        <v>In caso contrario, il proprietario può andare incontro a conseguenze di responsabilità civile, eventualità di cui deve essere informato.</v>
      </c>
      <c r="D1003" s="236"/>
      <c r="E1003" s="8" t="s">
        <v>2072</v>
      </c>
      <c r="F1003" s="8" t="s">
        <v>2072</v>
      </c>
      <c r="G1003" s="8" t="s">
        <v>2072</v>
      </c>
      <c r="H1003" s="1"/>
    </row>
    <row r="1004" spans="1:8" ht="29.45" hidden="1" customHeight="1" thickBot="1" x14ac:dyDescent="0.3">
      <c r="A1004" s="218" t="str">
        <f>'02 LISTA CONTROLLO E RAPPORTO'!A1004</f>
        <v/>
      </c>
      <c r="B1004" s="222"/>
      <c r="C1004" s="617" t="str">
        <f>'02 LISTA CONTROLLO E RAPPORTO'!C1004</f>
        <v>In presenza di un difetto ci si deve accordare con l’ente cantonale responsabile delle costruzioni di protezione su come procedere.</v>
      </c>
      <c r="D1004" s="237"/>
      <c r="E1004" s="8" t="s">
        <v>2072</v>
      </c>
      <c r="F1004" s="8" t="s">
        <v>2072</v>
      </c>
      <c r="G1004" s="8" t="s">
        <v>2072</v>
      </c>
      <c r="H1004" s="1"/>
    </row>
    <row r="1005" spans="1:8" ht="16.5" customHeight="1" thickBot="1" x14ac:dyDescent="0.3">
      <c r="A1005" s="154" t="str">
        <f>'02 LISTA CONTROLLO E RAPPORTO'!A1005</f>
        <v/>
      </c>
      <c r="B1005" s="614">
        <f>'02 LISTA CONTROLLO E RAPPORTO'!B1005</f>
        <v>6400</v>
      </c>
      <c r="C1005" s="615" t="str">
        <f>'02 LISTA CONTROLLO E RAPPORTO'!C1005</f>
        <v>Cucina</v>
      </c>
      <c r="D1005" s="612"/>
      <c r="E1005" s="8" t="s">
        <v>2072</v>
      </c>
      <c r="F1005" s="8" t="s">
        <v>2072</v>
      </c>
      <c r="G1005" s="8" t="s">
        <v>2072</v>
      </c>
      <c r="H1005" s="8" t="s">
        <v>2072</v>
      </c>
    </row>
    <row r="1006" spans="1:8" ht="15.75" thickBot="1" x14ac:dyDescent="0.3">
      <c r="A1006" s="73" t="str">
        <f>'02 LISTA CONTROLLO E RAPPORTO'!A1006</f>
        <v/>
      </c>
      <c r="B1006" s="203">
        <f>'02 LISTA CONTROLLO E RAPPORTO'!B1006</f>
        <v>6401</v>
      </c>
      <c r="C1006" s="616" t="str">
        <f>'02 LISTA CONTROLLO E RAPPORTO'!C1006</f>
        <v>Apparecchi da cucina</v>
      </c>
      <c r="D1006" s="603"/>
      <c r="E1006" s="8" t="s">
        <v>2072</v>
      </c>
      <c r="F1006" s="8" t="s">
        <v>2072</v>
      </c>
      <c r="G1006" s="8" t="s">
        <v>2072</v>
      </c>
      <c r="H1006" s="8" t="s">
        <v>2072</v>
      </c>
    </row>
    <row r="1007" spans="1:8" ht="45" hidden="1" customHeight="1" x14ac:dyDescent="0.25">
      <c r="A1007" s="67" t="str">
        <f>'02 LISTA CONTROLLO E RAPPORTO'!A1007</f>
        <v/>
      </c>
      <c r="B1007" s="189">
        <f>'02 LISTA CONTROLLO E RAPPORTO'!B1007</f>
        <v>6401.01</v>
      </c>
      <c r="C1007" s="68" t="str">
        <f>'02 LISTA CONTROLLO E RAPPORTO'!C1007</f>
        <v>Descrizione del difetto: non sono presenti tutti gli apparecchi di cottura previsti per questa costruzione di protezione.</v>
      </c>
      <c r="D1007" s="72"/>
      <c r="E1007" s="8" t="s">
        <v>2072</v>
      </c>
      <c r="F1007" s="8" t="s">
        <v>2072</v>
      </c>
      <c r="G1007" s="8" t="s">
        <v>2072</v>
      </c>
      <c r="H1007" s="1"/>
    </row>
    <row r="1008" spans="1:8" ht="75" hidden="1" x14ac:dyDescent="0.25">
      <c r="A1008" s="218" t="str">
        <f>'02 LISTA CONTROLLO E RAPPORTO'!A1008</f>
        <v/>
      </c>
      <c r="B1008" s="219"/>
      <c r="C1008" s="621" t="str">
        <f>'02 LISTA CONTROLLO E RAPPORTO'!C1008</f>
        <v>Secondo le esigenze minime stabilite nelle ITR 1997, appendice 3, per il caso di un’occupazione della costruzione di protezione sono previsti i seguenti apparecchi di cottura omologati UFPP (BZS):</v>
      </c>
      <c r="D1008" s="236"/>
      <c r="E1008" s="8" t="s">
        <v>2072</v>
      </c>
      <c r="F1008" s="8" t="s">
        <v>2072</v>
      </c>
      <c r="G1008" s="8" t="s">
        <v>2072</v>
      </c>
      <c r="H1008" s="1"/>
    </row>
    <row r="1009" spans="1:8" ht="15" hidden="1" customHeight="1" x14ac:dyDescent="0.25">
      <c r="A1009" s="218" t="str">
        <f>'02 LISTA CONTROLLO E RAPPORTO'!A1009</f>
        <v/>
      </c>
      <c r="B1009" s="219"/>
      <c r="C1009" s="622" t="str">
        <f>'02 LISTA CONTROLLO E RAPPORTO'!C1009</f>
        <v>-        pentola a pressione da 80L (occupazione ≤140 persone, 1 pezzo, occupazione &gt;140 persone, 2 pezzi) e</v>
      </c>
      <c r="D1009" s="236"/>
      <c r="E1009" s="8" t="s">
        <v>2072</v>
      </c>
      <c r="F1009" s="8" t="s">
        <v>2072</v>
      </c>
      <c r="G1009" s="8" t="s">
        <v>2072</v>
      </c>
      <c r="H1009" s="1"/>
    </row>
    <row r="1010" spans="1:8" ht="15" hidden="1" customHeight="1" x14ac:dyDescent="0.25">
      <c r="A1010" s="218" t="str">
        <f>'02 LISTA CONTROLLO E RAPPORTO'!A1010</f>
        <v/>
      </c>
      <c r="B1010" s="219"/>
      <c r="C1010" s="622" t="str">
        <f>'02 LISTA CONTROLLO E RAPPORTO'!C1010</f>
        <v>-        un fornello elettrico a 2 piastre.</v>
      </c>
      <c r="D1010" s="236"/>
      <c r="E1010" s="8" t="s">
        <v>2072</v>
      </c>
      <c r="F1010" s="8" t="s">
        <v>2072</v>
      </c>
      <c r="G1010" s="8" t="s">
        <v>2072</v>
      </c>
      <c r="H1010" s="1"/>
    </row>
    <row r="1011" spans="1:8" ht="45" hidden="1" customHeight="1" x14ac:dyDescent="0.25">
      <c r="A1011" s="628" t="str">
        <f>'02 LISTA CONTROLLO E RAPPORTO'!A1011</f>
        <v/>
      </c>
      <c r="B1011" s="61">
        <f>'02 LISTA CONTROLLO E RAPPORTO'!B1011</f>
        <v>6401.02</v>
      </c>
      <c r="C1011" s="12" t="str">
        <f>'02 LISTA CONTROLLO E RAPPORTO'!C1011</f>
        <v>Descrizione del difetto: una o più pentole a pressione installate o previste per questo tipo di impianto di protezione non funzionano.</v>
      </c>
      <c r="D1011" s="72"/>
      <c r="E1011" s="8" t="s">
        <v>2072</v>
      </c>
      <c r="F1011" s="8" t="s">
        <v>2072</v>
      </c>
      <c r="G1011" s="1"/>
      <c r="H1011" s="1"/>
    </row>
    <row r="1012" spans="1:8" ht="75" hidden="1" x14ac:dyDescent="0.25">
      <c r="A1012" s="218" t="str">
        <f>'02 LISTA CONTROLLO E RAPPORTO'!A1012</f>
        <v/>
      </c>
      <c r="B1012" s="219"/>
      <c r="C1012" s="234" t="str">
        <f>'02 LISTA CONTROLLO E RAPPORTO'!C1012</f>
        <v>Queste pentole devono essere sostituite con prodotti omologati UFPP (BZS). La procedura da seguire deve essere concordata con l’ente cantonale responsabile delle costruzioni di protezione.</v>
      </c>
      <c r="D1012" s="236"/>
      <c r="E1012" s="8" t="s">
        <v>2072</v>
      </c>
      <c r="F1012" s="8" t="s">
        <v>2072</v>
      </c>
      <c r="G1012" s="1"/>
      <c r="H1012" s="1"/>
    </row>
    <row r="1013" spans="1:8" ht="45" customHeight="1" x14ac:dyDescent="0.25">
      <c r="A1013" s="628" t="str">
        <f>'02 LISTA CONTROLLO E RAPPORTO'!A1013</f>
        <v/>
      </c>
      <c r="B1013" s="61">
        <f>'02 LISTA CONTROLLO E RAPPORTO'!B1013</f>
        <v>6401.03</v>
      </c>
      <c r="C1013" s="12" t="str">
        <f>'02 LISTA CONTROLLO E RAPPORTO'!C1013</f>
        <v>Descrizione del difetto: il fornello non funziona (in rifugi di ospedali, case per anziani, case di cura e istituti realizzati prima del 2012).</v>
      </c>
      <c r="D1013" s="72"/>
      <c r="E1013" s="8" t="s">
        <v>2072</v>
      </c>
      <c r="F1013" s="8" t="s">
        <v>2072</v>
      </c>
      <c r="G1013" s="8" t="s">
        <v>2072</v>
      </c>
      <c r="H1013" s="8" t="s">
        <v>2072</v>
      </c>
    </row>
    <row r="1014" spans="1:8" ht="29.45" customHeight="1" x14ac:dyDescent="0.25">
      <c r="A1014" s="218" t="str">
        <f>'02 LISTA CONTROLLO E RAPPORTO'!A1014</f>
        <v/>
      </c>
      <c r="B1014" s="219"/>
      <c r="C1014" s="234" t="str">
        <f>'02 LISTA CONTROLLO E RAPPORTO'!C1014</f>
        <v>Il proprietario deve incaricare una ditta specializzata di eliminare il difetto. Per evitare danni, i fornelli devono essere messi in funzione periodicamente.</v>
      </c>
      <c r="D1014" s="236"/>
      <c r="E1014" s="8" t="s">
        <v>2072</v>
      </c>
      <c r="F1014" s="8" t="s">
        <v>2072</v>
      </c>
      <c r="G1014" s="8" t="s">
        <v>2072</v>
      </c>
      <c r="H1014" s="8" t="s">
        <v>2072</v>
      </c>
    </row>
    <row r="1015" spans="1:8" ht="45" hidden="1" customHeight="1" x14ac:dyDescent="0.25">
      <c r="A1015" s="628" t="str">
        <f>'02 LISTA CONTROLLO E RAPPORTO'!A1015</f>
        <v/>
      </c>
      <c r="B1015" s="61">
        <f>'02 LISTA CONTROLLO E RAPPORTO'!B1015</f>
        <v>6401.04</v>
      </c>
      <c r="C1015" s="12" t="str">
        <f>'02 LISTA CONTROLLO E RAPPORTO'!C1015</f>
        <v>Descrizione del difetto: il boiler in cucina non funziona.</v>
      </c>
      <c r="D1015" s="72"/>
      <c r="E1015" s="8" t="s">
        <v>2072</v>
      </c>
      <c r="F1015" s="8" t="s">
        <v>2072</v>
      </c>
      <c r="G1015" s="1"/>
      <c r="H1015" s="1"/>
    </row>
    <row r="1016" spans="1:8" ht="75" hidden="1" x14ac:dyDescent="0.25">
      <c r="A1016" s="218" t="str">
        <f>'02 LISTA CONTROLLO E RAPPORTO'!A1016</f>
        <v/>
      </c>
      <c r="B1016" s="219"/>
      <c r="C1016" s="234" t="str">
        <f>'02 LISTA CONTROLLO E RAPPORTO'!C1016</f>
        <v>Il proprietario deve incaricare una ditta specializzata di eliminare il difetto. La procedura da seguire deve essere concordata con l’ente cantonale responsabile delle costruzioni di protezione.</v>
      </c>
      <c r="D1016" s="236"/>
      <c r="E1016" s="8" t="s">
        <v>2072</v>
      </c>
      <c r="F1016" s="8" t="s">
        <v>2072</v>
      </c>
      <c r="G1016" s="1"/>
      <c r="H1016" s="1"/>
    </row>
    <row r="1017" spans="1:8" ht="46.5" customHeight="1" x14ac:dyDescent="0.25">
      <c r="A1017" s="627" t="str">
        <f>'02 LISTA CONTROLLO E RAPPORTO'!A1017</f>
        <v/>
      </c>
      <c r="B1017" s="187">
        <f>'02 LISTA CONTROLLO E RAPPORTO'!B1017</f>
        <v>6401.05</v>
      </c>
      <c r="C1017" s="58" t="str">
        <f>'02 LISTA CONTROLLO E RAPPORTO'!C1017</f>
        <v>Descrizione del difetto: nella costruzione di protezione sono presenti apparecchi non montati in modo resistente agli urti.</v>
      </c>
      <c r="D1017" s="71"/>
      <c r="E1017" s="8" t="s">
        <v>2072</v>
      </c>
      <c r="F1017" s="8" t="s">
        <v>2072</v>
      </c>
      <c r="G1017" s="8" t="s">
        <v>2072</v>
      </c>
      <c r="H1017" s="8" t="s">
        <v>2072</v>
      </c>
    </row>
    <row r="1018" spans="1:8" ht="44.1" customHeight="1" x14ac:dyDescent="0.25">
      <c r="A1018" s="218" t="str">
        <f>'02 LISTA CONTROLLO E RAPPORTO'!A1018</f>
        <v/>
      </c>
      <c r="B1018" s="219"/>
      <c r="C1018" s="234"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18" s="236"/>
      <c r="E1018" s="8" t="s">
        <v>2072</v>
      </c>
      <c r="F1018" s="8" t="s">
        <v>2072</v>
      </c>
      <c r="G1018" s="8" t="s">
        <v>2072</v>
      </c>
      <c r="H1018" s="8" t="s">
        <v>2072</v>
      </c>
    </row>
    <row r="1019" spans="1:8" ht="15" customHeight="1" x14ac:dyDescent="0.25">
      <c r="A1019" s="218" t="str">
        <f>'02 LISTA CONTROLLO E RAPPORTO'!A1019</f>
        <v/>
      </c>
      <c r="B1019" s="219"/>
      <c r="C1019" s="641" t="str">
        <f>'02 LISTA CONTROLLO E RAPPORTO'!C1019</f>
        <v>-        Fissaggio a prova d’urto e</v>
      </c>
      <c r="D1019" s="236"/>
      <c r="E1019" s="8" t="s">
        <v>2072</v>
      </c>
      <c r="F1019" s="8" t="s">
        <v>2072</v>
      </c>
      <c r="G1019" s="8" t="s">
        <v>2072</v>
      </c>
      <c r="H1019" s="8" t="s">
        <v>2072</v>
      </c>
    </row>
    <row r="1020" spans="1:8" ht="15" customHeight="1" thickBot="1" x14ac:dyDescent="0.3">
      <c r="A1020" s="233" t="str">
        <f>'02 LISTA CONTROLLO E RAPPORTO'!A1020</f>
        <v/>
      </c>
      <c r="B1020" s="222"/>
      <c r="C1020" s="643" t="str">
        <f>'02 LISTA CONTROLLO E RAPPORTO'!C1020</f>
        <v>-        Raccordo diretto tramite cavo EMP o punto di sezionamento EMP con scatola di raccordo.</v>
      </c>
      <c r="D1020" s="237"/>
      <c r="E1020" s="8" t="s">
        <v>2072</v>
      </c>
      <c r="F1020" s="8" t="s">
        <v>2072</v>
      </c>
      <c r="G1020" s="8" t="s">
        <v>2072</v>
      </c>
      <c r="H1020" s="8" t="s">
        <v>2072</v>
      </c>
    </row>
    <row r="1021" spans="1:8" ht="46.5" customHeight="1" thickBot="1" x14ac:dyDescent="0.3">
      <c r="A1021" s="167" t="str">
        <f>'02 LISTA CONTROLLO E RAPPORTO'!A1021</f>
        <v/>
      </c>
      <c r="B1021" s="190">
        <f>'02 LISTA CONTROLLO E RAPPORTO'!B1021</f>
        <v>6500</v>
      </c>
      <c r="C1021" s="629" t="str">
        <f>'02 LISTA CONTROLLO E RAPPORTO'!C1021</f>
        <v xml:space="preserve">Difetti straordinari nel capitolo «Approvvigionamento di elettricità» secondo le Istruzioni CPCP (art.11 cpv. 5) </v>
      </c>
      <c r="D1021" s="210"/>
      <c r="E1021" s="8" t="s">
        <v>2072</v>
      </c>
      <c r="F1021" s="8" t="s">
        <v>2072</v>
      </c>
      <c r="G1021" s="8" t="s">
        <v>2072</v>
      </c>
      <c r="H1021" s="8" t="s">
        <v>2072</v>
      </c>
    </row>
    <row r="1022" spans="1:8" ht="46.5" customHeight="1" x14ac:dyDescent="0.25">
      <c r="A1022" s="164" t="str">
        <f>'02 LISTA CONTROLLO E RAPPORTO'!A1022</f>
        <v/>
      </c>
      <c r="B1022" s="191">
        <f>'02 LISTA CONTROLLO E RAPPORTO'!B1022</f>
        <v>6501</v>
      </c>
      <c r="C1022" s="420" t="str">
        <f>'02 LISTA CONTROLLO E RAPPORTO'!C1022</f>
        <v>Descrizione del difetto:</v>
      </c>
      <c r="D1022" s="159"/>
      <c r="E1022" s="8" t="s">
        <v>2072</v>
      </c>
      <c r="F1022" s="8" t="s">
        <v>2072</v>
      </c>
      <c r="G1022" s="8" t="s">
        <v>2072</v>
      </c>
      <c r="H1022" s="8" t="s">
        <v>2072</v>
      </c>
    </row>
    <row r="1023" spans="1:8" ht="46.5" customHeight="1" x14ac:dyDescent="0.25">
      <c r="A1023" s="630" t="str">
        <f>'02 LISTA CONTROLLO E RAPPORTO'!A1023</f>
        <v/>
      </c>
      <c r="B1023" s="192">
        <f>'02 LISTA CONTROLLO E RAPPORTO'!B1023</f>
        <v>6502</v>
      </c>
      <c r="C1023" s="423" t="str">
        <f>'02 LISTA CONTROLLO E RAPPORTO'!C1023</f>
        <v>Descrizione del difetto:</v>
      </c>
      <c r="D1023" s="157"/>
      <c r="E1023" s="8" t="s">
        <v>2072</v>
      </c>
      <c r="F1023" s="8" t="s">
        <v>2072</v>
      </c>
      <c r="G1023" s="8" t="s">
        <v>2072</v>
      </c>
      <c r="H1023" s="8" t="s">
        <v>2072</v>
      </c>
    </row>
    <row r="1024" spans="1:8" ht="46.5" customHeight="1" thickBot="1" x14ac:dyDescent="0.3">
      <c r="A1024" s="162" t="str">
        <f>'02 LISTA CONTROLLO E RAPPORTO'!A1024</f>
        <v/>
      </c>
      <c r="B1024" s="193">
        <f>'02 LISTA CONTROLLO E RAPPORTO'!B1024</f>
        <v>6503</v>
      </c>
      <c r="C1024" s="631" t="str">
        <f>'02 LISTA CONTROLLO E RAPPORTO'!C1024</f>
        <v xml:space="preserve">Descrizione del difetto: </v>
      </c>
      <c r="D1024" s="597"/>
      <c r="E1024" s="8" t="s">
        <v>2072</v>
      </c>
      <c r="F1024" s="8" t="s">
        <v>2072</v>
      </c>
      <c r="G1024" s="8" t="s">
        <v>2072</v>
      </c>
      <c r="H1024" s="8" t="s">
        <v>2072</v>
      </c>
    </row>
    <row r="1025" spans="1:8" ht="19.5" hidden="1" thickBot="1" x14ac:dyDescent="0.3">
      <c r="A1025" s="211" t="str">
        <f>'02 LISTA CONTROLLO E RAPPORTO'!A1025</f>
        <v/>
      </c>
      <c r="B1025" s="387">
        <f>'02 LISTA CONTROLLO E RAPPORTO'!B1025</f>
        <v>7000</v>
      </c>
      <c r="C1025" s="613" t="str">
        <f>'02 LISTA CONTROLLO E RAPPORTO'!C1025</f>
        <v>Trasmissioni (trm) e telematica</v>
      </c>
      <c r="D1025" s="602"/>
      <c r="E1025" s="8" t="s">
        <v>2072</v>
      </c>
      <c r="F1025" s="8" t="s">
        <v>2072</v>
      </c>
      <c r="G1025" s="8" t="s">
        <v>2072</v>
      </c>
      <c r="H1025" s="1"/>
    </row>
    <row r="1026" spans="1:8" ht="16.5" hidden="1" customHeight="1" thickBot="1" x14ac:dyDescent="0.3">
      <c r="A1026" s="154" t="str">
        <f>'02 LISTA CONTROLLO E RAPPORTO'!A1026</f>
        <v/>
      </c>
      <c r="B1026" s="614">
        <f>'02 LISTA CONTROLLO E RAPPORTO'!B1026</f>
        <v>7100</v>
      </c>
      <c r="C1026" s="615" t="str">
        <f>'02 LISTA CONTROLLO E RAPPORTO'!C1026</f>
        <v>Trm interna</v>
      </c>
      <c r="D1026" s="612"/>
      <c r="E1026" s="8" t="s">
        <v>2072</v>
      </c>
      <c r="F1026" s="8" t="s">
        <v>2072</v>
      </c>
      <c r="G1026" s="8" t="s">
        <v>2072</v>
      </c>
      <c r="H1026" s="1"/>
    </row>
    <row r="1027" spans="1:8" ht="32.25" hidden="1" customHeight="1" thickBot="1" x14ac:dyDescent="0.3">
      <c r="A1027" s="73" t="str">
        <f>'02 LISTA CONTROLLO E RAPPORTO'!A1027</f>
        <v/>
      </c>
      <c r="B1027" s="203">
        <f>'02 LISTA CONTROLLO E RAPPORTO'!B1027</f>
        <v>7101</v>
      </c>
      <c r="C1027" s="616" t="str">
        <f>'02 LISTA CONTROLLO E RAPPORTO'!C1027</f>
        <v>Telefonia a batteria locale (BL) - da verificare nei rifugi in cui è presente o prescritta la telefonia BL (rifugi a partire da 400 posti protetti)</v>
      </c>
      <c r="D1027" s="603"/>
      <c r="E1027" s="8" t="s">
        <v>2072</v>
      </c>
      <c r="F1027" s="8" t="s">
        <v>2072</v>
      </c>
      <c r="G1027" s="8" t="s">
        <v>2072</v>
      </c>
      <c r="H1027" s="1"/>
    </row>
    <row r="1028" spans="1:8" ht="29.45" hidden="1" customHeight="1" x14ac:dyDescent="0.25">
      <c r="A1028" s="218" t="str">
        <f>'02 LISTA CONTROLLO E RAPPORTO'!A1028</f>
        <v/>
      </c>
      <c r="B1028" s="226"/>
      <c r="C1028" s="618" t="str">
        <f>'02 LISTA CONTROLLO E RAPPORTO'!C1028</f>
        <v>Da verificare nei rifugi in cui è presente o prescritta la telefonia BL (rifugi a partire da 400 posti protetti)</v>
      </c>
      <c r="D1028" s="236"/>
      <c r="E1028" s="8" t="s">
        <v>2072</v>
      </c>
      <c r="F1028" s="8" t="s">
        <v>2072</v>
      </c>
      <c r="G1028" s="8" t="s">
        <v>2072</v>
      </c>
      <c r="H1028" s="1"/>
    </row>
    <row r="1029" spans="1:8" ht="46.5" hidden="1" customHeight="1" x14ac:dyDescent="0.25">
      <c r="A1029" s="627" t="str">
        <f>'02 LISTA CONTROLLO E RAPPORTO'!A1029</f>
        <v/>
      </c>
      <c r="B1029" s="187">
        <f>'02 LISTA CONTROLLO E RAPPORTO'!B1029</f>
        <v>7101.01</v>
      </c>
      <c r="C1029" s="58" t="str">
        <f>'02 LISTA CONTROLLO E RAPPORTO'!C1029</f>
        <v>Descrizione del difetto: non tutti gli scaricatori di sovratensione degli impianti radio e telefonici sono stati sostituiti con il tipo UCT 245 I.</v>
      </c>
      <c r="D1029" s="71"/>
      <c r="E1029" s="8" t="s">
        <v>2072</v>
      </c>
      <c r="F1029" s="8" t="s">
        <v>2072</v>
      </c>
      <c r="G1029" s="8" t="s">
        <v>2072</v>
      </c>
      <c r="H1029" s="1"/>
    </row>
    <row r="1030" spans="1:8" ht="28.35" hidden="1" customHeight="1" x14ac:dyDescent="0.25">
      <c r="A1030" s="218" t="str">
        <f>'02 LISTA CONTROLLO E RAPPORTO'!A1030</f>
        <v/>
      </c>
      <c r="B1030" s="219"/>
      <c r="C1030" s="234" t="str">
        <f>'02 LISTA CONTROLLO E RAPPORTO'!C1030</f>
        <v>I vecchi scaricatori di sovratensione devono essere sostituiti con nuovi modelli del tipo UCT 245 I.</v>
      </c>
      <c r="D1030" s="236"/>
      <c r="E1030" s="8" t="s">
        <v>2072</v>
      </c>
      <c r="F1030" s="8" t="s">
        <v>2072</v>
      </c>
      <c r="G1030" s="8" t="s">
        <v>2072</v>
      </c>
      <c r="H1030" s="1"/>
    </row>
    <row r="1031" spans="1:8" ht="15" hidden="1" customHeight="1" x14ac:dyDescent="0.25">
      <c r="A1031" s="218" t="str">
        <f>'02 LISTA CONTROLLO E RAPPORTO'!A1031</f>
        <v/>
      </c>
      <c r="B1031" s="219"/>
      <c r="C1031" s="234" t="str">
        <f>'02 LISTA CONTROLLO E RAPPORTO'!C1031</f>
        <v>Di regola, devono essere sostituiti nei seguenti punti:</v>
      </c>
      <c r="D1031" s="236"/>
      <c r="E1031" s="8" t="s">
        <v>2072</v>
      </c>
      <c r="F1031" s="8" t="s">
        <v>2072</v>
      </c>
      <c r="G1031" s="8" t="s">
        <v>2072</v>
      </c>
      <c r="H1031" s="1"/>
    </row>
    <row r="1032" spans="1:8" ht="15" hidden="1" customHeight="1" x14ac:dyDescent="0.25">
      <c r="A1032" s="218" t="str">
        <f>'02 LISTA CONTROLLO E RAPPORTO'!A1032</f>
        <v/>
      </c>
      <c r="B1032" s="219"/>
      <c r="C1032" s="641" t="str">
        <f>'02 LISTA CONTROLLO E RAPPORTO'!C1032</f>
        <v>-        quadro dei fusibili,</v>
      </c>
      <c r="D1032" s="236"/>
      <c r="E1032" s="8" t="s">
        <v>2072</v>
      </c>
      <c r="F1032" s="8" t="s">
        <v>2072</v>
      </c>
      <c r="G1032" s="8" t="s">
        <v>2072</v>
      </c>
      <c r="H1032" s="1"/>
    </row>
    <row r="1033" spans="1:8" ht="15" hidden="1" customHeight="1" x14ac:dyDescent="0.25">
      <c r="A1033" s="218" t="str">
        <f>'02 LISTA CONTROLLO E RAPPORTO'!A1033</f>
        <v/>
      </c>
      <c r="B1033" s="219"/>
      <c r="C1033" s="641" t="str">
        <f>'02 LISTA CONTROLLO E RAPPORTO'!C1033</f>
        <v>-        scatola di raccordo BL esterna, p. es. SR 31/32,</v>
      </c>
      <c r="D1033" s="236"/>
      <c r="E1033" s="8" t="s">
        <v>2072</v>
      </c>
      <c r="F1033" s="8" t="s">
        <v>2072</v>
      </c>
      <c r="G1033" s="8" t="s">
        <v>2072</v>
      </c>
      <c r="H1033" s="1"/>
    </row>
    <row r="1034" spans="1:8" ht="29.45" hidden="1" customHeight="1" x14ac:dyDescent="0.25">
      <c r="A1034" s="218" t="str">
        <f>'02 LISTA CONTROLLO E RAPPORTO'!A1034</f>
        <v/>
      </c>
      <c r="B1034" s="219"/>
      <c r="C1034" s="641" t="str">
        <f>'02 LISTA CONTROLLO E RAPPORTO'!C1034</f>
        <v>-        scatola di raccordo (SR 1) nella costruzione di protezione senza centrale telefonica, (impianto di protezione con installazioni di trasmissione)</v>
      </c>
      <c r="D1034" s="236"/>
      <c r="E1034" s="8" t="s">
        <v>2072</v>
      </c>
      <c r="F1034" s="8" t="s">
        <v>2072</v>
      </c>
      <c r="G1034" s="8" t="s">
        <v>2072</v>
      </c>
      <c r="H1034" s="1"/>
    </row>
    <row r="1035" spans="1:8" ht="15" hidden="1" customHeight="1" x14ac:dyDescent="0.25">
      <c r="A1035" s="218" t="str">
        <f>'02 LISTA CONTROLLO E RAPPORTO'!A1035</f>
        <v/>
      </c>
      <c r="B1035" s="219"/>
      <c r="C1035" s="641" t="str">
        <f>'02 LISTA CONTROLLO E RAPPORTO'!C1035</f>
        <v>-        quadro di connessione d’antenna,</v>
      </c>
      <c r="D1035" s="236"/>
      <c r="E1035" s="8" t="s">
        <v>2072</v>
      </c>
      <c r="F1035" s="8" t="s">
        <v>2072</v>
      </c>
      <c r="G1035" s="8" t="s">
        <v>2072</v>
      </c>
      <c r="H1035" s="1"/>
    </row>
    <row r="1036" spans="1:8" ht="15" hidden="1" customHeight="1" x14ac:dyDescent="0.25">
      <c r="A1036" s="218" t="str">
        <f>'02 LISTA CONTROLLO E RAPPORTO'!A1036</f>
        <v/>
      </c>
      <c r="B1036" s="219"/>
      <c r="C1036" s="641" t="str">
        <f>'02 LISTA CONTROLLO E RAPPORTO'!C1036</f>
        <v>-        presa per impianti di radiocomunicazione e</v>
      </c>
      <c r="D1036" s="236"/>
      <c r="E1036" s="8" t="s">
        <v>2072</v>
      </c>
      <c r="F1036" s="8" t="s">
        <v>2072</v>
      </c>
      <c r="G1036" s="8" t="s">
        <v>2072</v>
      </c>
      <c r="H1036" s="1"/>
    </row>
    <row r="1037" spans="1:8" ht="15" hidden="1" customHeight="1" x14ac:dyDescent="0.25">
      <c r="A1037" s="218" t="str">
        <f>'02 LISTA CONTROLLO E RAPPORTO'!A1037</f>
        <v/>
      </c>
      <c r="B1037" s="219"/>
      <c r="C1037" s="641" t="str">
        <f>'02 LISTA CONTROLLO E RAPPORTO'!C1037</f>
        <v>-        scaricatori di sovratensione di riserva.</v>
      </c>
      <c r="D1037" s="236"/>
      <c r="E1037" s="8" t="s">
        <v>2072</v>
      </c>
      <c r="F1037" s="8" t="s">
        <v>2072</v>
      </c>
      <c r="G1037" s="8" t="s">
        <v>2072</v>
      </c>
      <c r="H1037" s="1"/>
    </row>
    <row r="1038" spans="1:8" ht="29.45" hidden="1" customHeight="1" x14ac:dyDescent="0.25">
      <c r="A1038" s="218" t="str">
        <f>'02 LISTA CONTROLLO E RAPPORTO'!A1038</f>
        <v/>
      </c>
      <c r="B1038" s="219"/>
      <c r="C1038" s="234" t="str">
        <f>'02 LISTA CONTROLLO E RAPPORTO'!C1038</f>
        <v>In presenza di un difetto ci si deve accordare con l’ente cantonale responsabile delle costruzioni di protezione su come procedere.</v>
      </c>
      <c r="D1038" s="236"/>
      <c r="E1038" s="8" t="s">
        <v>2072</v>
      </c>
      <c r="F1038" s="8" t="s">
        <v>2072</v>
      </c>
      <c r="G1038" s="8" t="s">
        <v>2072</v>
      </c>
      <c r="H1038" s="1"/>
    </row>
    <row r="1039" spans="1:8" ht="46.5" hidden="1" customHeight="1" x14ac:dyDescent="0.25">
      <c r="A1039" s="627" t="str">
        <f>'02 LISTA CONTROLLO E RAPPORTO'!A1039</f>
        <v/>
      </c>
      <c r="B1039" s="187">
        <f>'02 LISTA CONTROLLO E RAPPORTO'!B1039</f>
        <v>7101.02</v>
      </c>
      <c r="C1039" s="58" t="str">
        <f>'02 LISTA CONTROLLO E RAPPORTO'!C1039</f>
        <v>Descrizione del difetto: lo schema di principio della telefonia BL aggiornato non è affisso alla parete del centro telematico/ufficio del rifugio.</v>
      </c>
      <c r="D1039" s="71"/>
      <c r="E1039" s="8" t="s">
        <v>2072</v>
      </c>
      <c r="F1039" s="8" t="s">
        <v>2072</v>
      </c>
      <c r="G1039" s="8" t="s">
        <v>2072</v>
      </c>
      <c r="H1039" s="1"/>
    </row>
    <row r="1040" spans="1:8" ht="45" hidden="1" x14ac:dyDescent="0.25">
      <c r="A1040" s="218" t="str">
        <f>'02 LISTA CONTROLLO E RAPPORTO'!A1040</f>
        <v/>
      </c>
      <c r="B1040" s="219"/>
      <c r="C1040" s="234" t="str">
        <f>'02 LISTA CONTROLLO E RAPPORTO'!C1040</f>
        <v>Questo schema dev’essere realizzato e affisso in modo ben visibile nel locale telematica.</v>
      </c>
      <c r="D1040" s="236"/>
      <c r="E1040" s="8" t="s">
        <v>2072</v>
      </c>
      <c r="F1040" s="8" t="s">
        <v>2072</v>
      </c>
      <c r="G1040" s="8" t="s">
        <v>2072</v>
      </c>
      <c r="H1040" s="1"/>
    </row>
    <row r="1041" spans="1:8" ht="29.45" hidden="1" customHeight="1" x14ac:dyDescent="0.25">
      <c r="A1041" s="218" t="str">
        <f>'02 LISTA CONTROLLO E RAPPORTO'!A1041</f>
        <v/>
      </c>
      <c r="B1041" s="219"/>
      <c r="C1041" s="234" t="str">
        <f>'02 LISTA CONTROLLO E RAPPORTO'!C1041</f>
        <v>Lo schema di principio della telefonia BL deve mostrare come sono installati i collegamenti via cavo.</v>
      </c>
      <c r="D1041" s="236"/>
      <c r="E1041" s="8" t="s">
        <v>2072</v>
      </c>
      <c r="F1041" s="8" t="s">
        <v>2072</v>
      </c>
      <c r="G1041" s="8" t="s">
        <v>2072</v>
      </c>
      <c r="H1041" s="1"/>
    </row>
    <row r="1042" spans="1:8" ht="46.5" hidden="1" customHeight="1" x14ac:dyDescent="0.25">
      <c r="A1042" s="627" t="str">
        <f>'02 LISTA CONTROLLO E RAPPORTO'!A1042</f>
        <v/>
      </c>
      <c r="B1042" s="187">
        <f>'02 LISTA CONTROLLO E RAPPORTO'!B1042</f>
        <v>7101.03</v>
      </c>
      <c r="C1042" s="58" t="str">
        <f>'02 LISTA CONTROLLO E RAPPORTO'!C1042</f>
        <v>Descrizione del difetto: lo schema di funzionamento della telefonia BL aggiornato (collegamento punto-punto) non è affisso alla parete del centro telematico/ufficio del rifugio.</v>
      </c>
      <c r="D1042" s="71"/>
      <c r="E1042" s="8" t="s">
        <v>2072</v>
      </c>
      <c r="F1042" s="8" t="s">
        <v>2072</v>
      </c>
      <c r="G1042" s="8" t="s">
        <v>2072</v>
      </c>
      <c r="H1042" s="1"/>
    </row>
    <row r="1043" spans="1:8" ht="45" hidden="1" x14ac:dyDescent="0.25">
      <c r="A1043" s="218" t="str">
        <f>'02 LISTA CONTROLLO E RAPPORTO'!A1043</f>
        <v/>
      </c>
      <c r="B1043" s="219"/>
      <c r="C1043" s="234" t="str">
        <f>'02 LISTA CONTROLLO E RAPPORTO'!C1043</f>
        <v>Questo schema dev’essere realizzato e affisso in modo ben visibile nel locale telematica.</v>
      </c>
      <c r="D1043" s="236"/>
      <c r="E1043" s="8" t="s">
        <v>2072</v>
      </c>
      <c r="F1043" s="8" t="s">
        <v>2072</v>
      </c>
      <c r="G1043" s="8" t="s">
        <v>2072</v>
      </c>
      <c r="H1043" s="1"/>
    </row>
    <row r="1044" spans="1:8" ht="29.45" hidden="1" customHeight="1" x14ac:dyDescent="0.25">
      <c r="A1044" s="218" t="str">
        <f>'02 LISTA CONTROLLO E RAPPORTO'!A1044</f>
        <v/>
      </c>
      <c r="B1044" s="219"/>
      <c r="C1044" s="234" t="str">
        <f>'02 LISTA CONTROLLO E RAPPORTO'!C1044</f>
        <v>Lo schema di funzionamento della telefonia BL deve mostrare come sono impostati i singoli collegamenti via cavo.</v>
      </c>
      <c r="D1044" s="236"/>
      <c r="E1044" s="8" t="s">
        <v>2072</v>
      </c>
      <c r="F1044" s="8" t="s">
        <v>2072</v>
      </c>
      <c r="G1044" s="8" t="s">
        <v>2072</v>
      </c>
      <c r="H1044" s="1"/>
    </row>
    <row r="1045" spans="1:8" ht="46.5" hidden="1" customHeight="1" x14ac:dyDescent="0.25">
      <c r="A1045" s="627" t="str">
        <f>'02 LISTA CONTROLLO E RAPPORTO'!A1045</f>
        <v/>
      </c>
      <c r="B1045" s="187">
        <f>'02 LISTA CONTROLLO E RAPPORTO'!B1045</f>
        <v>7101.04</v>
      </c>
      <c r="C1045" s="58" t="str">
        <f>'02 LISTA CONTROLLO E RAPPORTO'!C1045</f>
        <v>Descrizione del difetto: lo schema dei collegamenti aggiornato della telefonia della chiusa non è affisso alla parete del centro telematico/ufficio del rifugio.</v>
      </c>
      <c r="D1045" s="71"/>
      <c r="E1045" s="8" t="s">
        <v>2072</v>
      </c>
      <c r="F1045" s="8" t="s">
        <v>2072</v>
      </c>
      <c r="G1045" s="8" t="s">
        <v>2072</v>
      </c>
      <c r="H1045" s="1"/>
    </row>
    <row r="1046" spans="1:8" ht="45" hidden="1" x14ac:dyDescent="0.25">
      <c r="A1046" s="218" t="str">
        <f>'02 LISTA CONTROLLO E RAPPORTO'!A1046</f>
        <v/>
      </c>
      <c r="B1046" s="219"/>
      <c r="C1046" s="234" t="str">
        <f>'02 LISTA CONTROLLO E RAPPORTO'!C1046</f>
        <v>Questo schema dev’essere realizzato e affisso in modo ben visibile nel locale telematica.</v>
      </c>
      <c r="D1046" s="236"/>
      <c r="E1046" s="8" t="s">
        <v>2072</v>
      </c>
      <c r="F1046" s="8" t="s">
        <v>2072</v>
      </c>
      <c r="G1046" s="8" t="s">
        <v>2072</v>
      </c>
      <c r="H1046" s="1"/>
    </row>
    <row r="1047" spans="1:8" ht="29.45" hidden="1" customHeight="1" x14ac:dyDescent="0.25">
      <c r="A1047" s="218" t="str">
        <f>'02 LISTA CONTROLLO E RAPPORTO'!A1047</f>
        <v/>
      </c>
      <c r="B1047" s="219"/>
      <c r="C1047" s="234" t="str">
        <f>'02 LISTA CONTROLLO E RAPPORTO'!C1047</f>
        <v xml:space="preserve">Lo schema dei collegamenti della telefonia da chiusa deve mostrare come sono raccordati i diversi collegamenti. </v>
      </c>
      <c r="D1047" s="236"/>
      <c r="E1047" s="8" t="s">
        <v>2072</v>
      </c>
      <c r="F1047" s="8" t="s">
        <v>2072</v>
      </c>
      <c r="G1047" s="8" t="s">
        <v>2072</v>
      </c>
      <c r="H1047" s="1"/>
    </row>
    <row r="1048" spans="1:8" ht="29.45" hidden="1" customHeight="1" x14ac:dyDescent="0.25">
      <c r="A1048" s="218" t="str">
        <f>'02 LISTA CONTROLLO E RAPPORTO'!A1048</f>
        <v/>
      </c>
      <c r="B1048" s="219"/>
      <c r="C1048" s="234" t="str">
        <f>'02 LISTA CONTROLLO E RAPPORTO'!C1048</f>
        <v>Con la soppressione della centrale telefonica BL, i collegamenti e il funzionamento devono essere riportati in uno schema separato.</v>
      </c>
      <c r="D1048" s="236"/>
      <c r="E1048" s="8" t="s">
        <v>2072</v>
      </c>
      <c r="F1048" s="8" t="s">
        <v>2072</v>
      </c>
      <c r="G1048" s="8" t="s">
        <v>2072</v>
      </c>
      <c r="H1048" s="1"/>
    </row>
    <row r="1049" spans="1:8" ht="46.5" hidden="1" customHeight="1" x14ac:dyDescent="0.25">
      <c r="A1049" s="627" t="str">
        <f>'02 LISTA CONTROLLO E RAPPORTO'!A1049</f>
        <v/>
      </c>
      <c r="B1049" s="187">
        <f>'02 LISTA CONTROLLO E RAPPORTO'!B1049</f>
        <v>7101.05</v>
      </c>
      <c r="C1049" s="58" t="str">
        <f>'02 LISTA CONTROLLO E RAPPORTO'!C1049</f>
        <v>Descrizione del difetto: sono state apportate modifiche (modifica dei collegamenti saldati, modifica del cablaggio) al quadro principale dell’impianto telefonico.</v>
      </c>
      <c r="D1049" s="71"/>
      <c r="E1049" s="8" t="s">
        <v>2072</v>
      </c>
      <c r="F1049" s="8" t="s">
        <v>2072</v>
      </c>
      <c r="G1049" s="1"/>
      <c r="H1049" s="1"/>
    </row>
    <row r="1050" spans="1:8" ht="29.45" hidden="1" customHeight="1" x14ac:dyDescent="0.25">
      <c r="A1050" s="218" t="str">
        <f>'02 LISTA CONTROLLO E RAPPORTO'!A1050</f>
        <v/>
      </c>
      <c r="B1050" s="219"/>
      <c r="C1050" s="234" t="str">
        <f>'02 LISTA CONTROLLO E RAPPORTO'!C1050</f>
        <v>Per questo motivo il quadro è solo parzialmente pronto all’esercizio. Lo stato originale, che deve corrispondere ai documenti tecnici, va ripristinato da uno specialista.</v>
      </c>
      <c r="D1050" s="236"/>
      <c r="E1050" s="8" t="s">
        <v>2072</v>
      </c>
      <c r="F1050" s="8" t="s">
        <v>2072</v>
      </c>
      <c r="G1050" s="1"/>
      <c r="H1050" s="1"/>
    </row>
    <row r="1051" spans="1:8" ht="46.5" hidden="1" customHeight="1" x14ac:dyDescent="0.25">
      <c r="A1051" s="627" t="str">
        <f>'02 LISTA CONTROLLO E RAPPORTO'!A1051</f>
        <v/>
      </c>
      <c r="B1051" s="187">
        <f>'02 LISTA CONTROLLO E RAPPORTO'!B1051</f>
        <v>7101.06</v>
      </c>
      <c r="C1051" s="58" t="str">
        <f>'02 LISTA CONTROLLO E RAPPORTO'!C1051</f>
        <v>Descrizione del difetto: mancano i telefoni della chiusa.</v>
      </c>
      <c r="D1051" s="71"/>
      <c r="E1051" s="8" t="s">
        <v>2072</v>
      </c>
      <c r="F1051" s="8" t="s">
        <v>2072</v>
      </c>
      <c r="G1051" s="8" t="s">
        <v>2072</v>
      </c>
      <c r="H1051" s="1"/>
    </row>
    <row r="1052" spans="1:8" ht="29.45" hidden="1" customHeight="1" x14ac:dyDescent="0.25">
      <c r="A1052" s="218" t="str">
        <f>'02 LISTA CONTROLLO E RAPPORTO'!A1052</f>
        <v/>
      </c>
      <c r="B1052" s="219"/>
      <c r="C1052" s="234" t="str">
        <f>'02 LISTA CONTROLLO E RAPPORTO'!C1052</f>
        <v>I telefoni devono essere procurati da uno specialista e montati secondo la circolare dell’UFPC del 10 gennaio 1994 «Attribuzione dei telefoni da chiusa ST-88».</v>
      </c>
      <c r="D1052" s="236"/>
      <c r="E1052" s="8" t="s">
        <v>2072</v>
      </c>
      <c r="F1052" s="8" t="s">
        <v>2072</v>
      </c>
      <c r="G1052" s="8" t="s">
        <v>2072</v>
      </c>
      <c r="H1052" s="1"/>
    </row>
    <row r="1053" spans="1:8" ht="46.5" hidden="1" customHeight="1" x14ac:dyDescent="0.25">
      <c r="A1053" s="627" t="str">
        <f>'02 LISTA CONTROLLO E RAPPORTO'!A1053</f>
        <v/>
      </c>
      <c r="B1053" s="187">
        <f>'02 LISTA CONTROLLO E RAPPORTO'!B1053</f>
        <v>7101.07</v>
      </c>
      <c r="C1053" s="58" t="str">
        <f>'02 LISTA CONTROLLO E RAPPORTO'!C1053</f>
        <v>Descrizione del difetto: I telefoni della chiusa non sono montati e contrassegnati correttamente.</v>
      </c>
      <c r="D1053" s="71"/>
      <c r="E1053" s="8" t="s">
        <v>2072</v>
      </c>
      <c r="F1053" s="8" t="s">
        <v>2072</v>
      </c>
      <c r="G1053" s="8" t="s">
        <v>2072</v>
      </c>
      <c r="H1053" s="1"/>
    </row>
    <row r="1054" spans="1:8" ht="29.45" hidden="1" customHeight="1" x14ac:dyDescent="0.25">
      <c r="A1054" s="218" t="str">
        <f>'02 LISTA CONTROLLO E RAPPORTO'!A1054</f>
        <v/>
      </c>
      <c r="B1054" s="219"/>
      <c r="C1054" s="621" t="str">
        <f>'02 LISTA CONTROLLO E RAPPORTO'!C1054</f>
        <v>Secondo il manuale tecnico della stazione murale WS-88/1 e WS-88/2, oppure secondo le istruzioni di montaggio, il telefono da chiusa ST-88 va montato nei seguenti punti:</v>
      </c>
      <c r="D1054" s="236"/>
      <c r="E1054" s="8" t="s">
        <v>2072</v>
      </c>
      <c r="F1054" s="8" t="s">
        <v>2072</v>
      </c>
      <c r="G1054" s="8" t="s">
        <v>2072</v>
      </c>
      <c r="H1054" s="1"/>
    </row>
    <row r="1055" spans="1:8" ht="15" hidden="1" customHeight="1" x14ac:dyDescent="0.25">
      <c r="A1055" s="218" t="str">
        <f>'02 LISTA CONTROLLO E RAPPORTO'!A1055</f>
        <v/>
      </c>
      <c r="B1055" s="219"/>
      <c r="C1055" s="622" t="str">
        <f>'02 LISTA CONTROLLO E RAPPORTO'!C1055</f>
        <v>-        stazione murale WS-88/1 nella chiusa,</v>
      </c>
      <c r="D1055" s="236"/>
      <c r="E1055" s="8" t="s">
        <v>2072</v>
      </c>
      <c r="F1055" s="8" t="s">
        <v>2072</v>
      </c>
      <c r="G1055" s="8" t="s">
        <v>2072</v>
      </c>
      <c r="H1055" s="1"/>
    </row>
    <row r="1056" spans="1:8" ht="43.35" hidden="1" customHeight="1" x14ac:dyDescent="0.25">
      <c r="A1056" s="218" t="str">
        <f>'02 LISTA CONTROLLO E RAPPORTO'!A1056</f>
        <v/>
      </c>
      <c r="B1056" s="219"/>
      <c r="C1056" s="622"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56" s="236"/>
      <c r="E1056" s="8" t="s">
        <v>2072</v>
      </c>
      <c r="F1056" s="8" t="s">
        <v>2072</v>
      </c>
      <c r="G1056" s="8" t="s">
        <v>2072</v>
      </c>
      <c r="H1056" s="1"/>
    </row>
    <row r="1057" spans="1:8" ht="15" hidden="1" customHeight="1" x14ac:dyDescent="0.25">
      <c r="A1057" s="218" t="str">
        <f>'02 LISTA CONTROLLO E RAPPORTO'!A1057</f>
        <v/>
      </c>
      <c r="B1057" s="219"/>
      <c r="C1057" s="622" t="str">
        <f>'02 LISTA CONTROLLO E RAPPORTO'!C1057</f>
        <v>-        apparecchio da tavolo nel centro telematico/ufficio della costruzione di protezione.</v>
      </c>
      <c r="D1057" s="236"/>
      <c r="E1057" s="8" t="s">
        <v>2072</v>
      </c>
      <c r="F1057" s="8" t="s">
        <v>2072</v>
      </c>
      <c r="G1057" s="8" t="s">
        <v>2072</v>
      </c>
      <c r="H1057" s="1"/>
    </row>
    <row r="1058" spans="1:8" ht="44.1" hidden="1" customHeight="1" x14ac:dyDescent="0.25">
      <c r="A1058" s="218" t="str">
        <f>'02 LISTA CONTROLLO E RAPPORTO'!A1058</f>
        <v/>
      </c>
      <c r="B1058" s="219"/>
      <c r="C1058" s="621"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58" s="236"/>
      <c r="E1058" s="8" t="s">
        <v>2072</v>
      </c>
      <c r="F1058" s="8" t="s">
        <v>2072</v>
      </c>
      <c r="G1058" s="8" t="s">
        <v>2072</v>
      </c>
      <c r="H1058" s="1"/>
    </row>
    <row r="1059" spans="1:8" ht="29.45" hidden="1" customHeight="1" x14ac:dyDescent="0.25">
      <c r="A1059" s="218" t="str">
        <f>'02 LISTA CONTROLLO E RAPPORTO'!A1059</f>
        <v/>
      </c>
      <c r="B1059" s="219"/>
      <c r="C1059" s="621" t="str">
        <f>'02 LISTA CONTROLLO E RAPPORTO'!C1059</f>
        <v>I collegamenti necessari devono essere eseguiti nel quadro di raccordo, contrassegnati e aggiunti nello schema di funzionamento dei telefoni.</v>
      </c>
      <c r="D1059" s="236"/>
      <c r="E1059" s="8" t="s">
        <v>2072</v>
      </c>
      <c r="F1059" s="8" t="s">
        <v>2072</v>
      </c>
      <c r="G1059" s="8" t="s">
        <v>2072</v>
      </c>
      <c r="H1059" s="1"/>
    </row>
    <row r="1060" spans="1:8" ht="15" hidden="1" customHeight="1" x14ac:dyDescent="0.25">
      <c r="A1060" s="218" t="str">
        <f>'02 LISTA CONTROLLO E RAPPORTO'!A1060</f>
        <v/>
      </c>
      <c r="B1060" s="219"/>
      <c r="C1060" s="621" t="str">
        <f>'02 LISTA CONTROLLO E RAPPORTO'!C1060</f>
        <v>Marcature:</v>
      </c>
      <c r="D1060" s="236"/>
      <c r="E1060" s="8" t="s">
        <v>2072</v>
      </c>
      <c r="F1060" s="8" t="s">
        <v>2072</v>
      </c>
      <c r="G1060" s="8" t="s">
        <v>2072</v>
      </c>
      <c r="H1060" s="1"/>
    </row>
    <row r="1061" spans="1:8" ht="29.45" hidden="1" customHeight="1" x14ac:dyDescent="0.25">
      <c r="A1061" s="218" t="str">
        <f>'02 LISTA CONTROLLO E RAPPORTO'!A1061</f>
        <v/>
      </c>
      <c r="B1061" s="219"/>
      <c r="C1061" s="621" t="str">
        <f>'02 LISTA CONTROLLO E RAPPORTO'!C1061</f>
        <v>-        presa nella chiusa (occupazione dell’allacciamento, risp. numero dell’allacciamento dei fili secondo lo schema di principio / schema di funzionamento),</v>
      </c>
      <c r="D1061" s="236"/>
      <c r="E1061" s="8" t="s">
        <v>2072</v>
      </c>
      <c r="F1061" s="8" t="s">
        <v>2072</v>
      </c>
      <c r="G1061" s="8" t="s">
        <v>2072</v>
      </c>
      <c r="H1061" s="1"/>
    </row>
    <row r="1062" spans="1:8" ht="15" hidden="1" customHeight="1" x14ac:dyDescent="0.25">
      <c r="A1062" s="218" t="str">
        <f>'02 LISTA CONTROLLO E RAPPORTO'!A1062</f>
        <v/>
      </c>
      <c r="B1062" s="219"/>
      <c r="C1062" s="621" t="str">
        <f>'02 LISTA CONTROLLO E RAPPORTO'!C1062</f>
        <v>-        presa per il telefono da chiusa nel centro telematica e</v>
      </c>
      <c r="D1062" s="236"/>
      <c r="E1062" s="8" t="s">
        <v>2072</v>
      </c>
      <c r="F1062" s="8" t="s">
        <v>2072</v>
      </c>
      <c r="G1062" s="8" t="s">
        <v>2072</v>
      </c>
      <c r="H1062" s="1"/>
    </row>
    <row r="1063" spans="1:8" ht="15" hidden="1" customHeight="1" x14ac:dyDescent="0.25">
      <c r="A1063" s="218" t="str">
        <f>'02 LISTA CONTROLLO E RAPPORTO'!A1063</f>
        <v/>
      </c>
      <c r="B1063" s="219"/>
      <c r="C1063" s="621" t="str">
        <f>'02 LISTA CONTROLLO E RAPPORTO'!C1063</f>
        <v>-        allacciamenti dei collegamenti sul quadro di raccordo BL.</v>
      </c>
      <c r="D1063" s="236"/>
      <c r="E1063" s="8" t="s">
        <v>2072</v>
      </c>
      <c r="F1063" s="8" t="s">
        <v>2072</v>
      </c>
      <c r="G1063" s="8" t="s">
        <v>2072</v>
      </c>
      <c r="H1063" s="1"/>
    </row>
    <row r="1064" spans="1:8" ht="46.5" hidden="1" customHeight="1" x14ac:dyDescent="0.25">
      <c r="A1064" s="627" t="str">
        <f>'02 LISTA CONTROLLO E RAPPORTO'!A1064</f>
        <v/>
      </c>
      <c r="B1064" s="187">
        <f>'02 LISTA CONTROLLO E RAPPORTO'!B1064</f>
        <v>7101.08</v>
      </c>
      <c r="C1064" s="58" t="str">
        <f>'02 LISTA CONTROLLO E RAPPORTO'!C1064</f>
        <v>Descrizione del difetto: i telefoni della chiusa non funzionano.</v>
      </c>
      <c r="D1064" s="71"/>
      <c r="E1064" s="8" t="s">
        <v>2072</v>
      </c>
      <c r="F1064" s="8" t="s">
        <v>2072</v>
      </c>
      <c r="G1064" s="8" t="s">
        <v>2072</v>
      </c>
      <c r="H1064" s="1"/>
    </row>
    <row r="1065" spans="1:8" ht="15" hidden="1" customHeight="1" thickBot="1" x14ac:dyDescent="0.3">
      <c r="A1065" s="218" t="str">
        <f>'02 LISTA CONTROLLO E RAPPORTO'!A1065</f>
        <v/>
      </c>
      <c r="B1065" s="222"/>
      <c r="C1065" s="617" t="str">
        <f>'02 LISTA CONTROLLO E RAPPORTO'!C1065</f>
        <v>I telefoni devono essere riparati da uno specialista.</v>
      </c>
      <c r="D1065" s="237"/>
      <c r="E1065" s="8" t="s">
        <v>2072</v>
      </c>
      <c r="F1065" s="8" t="s">
        <v>2072</v>
      </c>
      <c r="G1065" s="8" t="s">
        <v>2072</v>
      </c>
      <c r="H1065" s="1"/>
    </row>
    <row r="1066" spans="1:8" ht="16.5" hidden="1" customHeight="1" thickBot="1" x14ac:dyDescent="0.3">
      <c r="A1066" s="154" t="str">
        <f>'02 LISTA CONTROLLO E RAPPORTO'!A1066</f>
        <v/>
      </c>
      <c r="B1066" s="614">
        <f>'02 LISTA CONTROLLO E RAPPORTO'!B1066</f>
        <v>7200</v>
      </c>
      <c r="C1066" s="615" t="str">
        <f>'02 LISTA CONTROLLO E RAPPORTO'!C1066</f>
        <v>Radiocomunicazione 200 MHz</v>
      </c>
      <c r="D1066" s="612"/>
      <c r="E1066" s="8" t="s">
        <v>2072</v>
      </c>
      <c r="F1066" s="8" t="s">
        <v>2072</v>
      </c>
      <c r="G1066" s="8" t="s">
        <v>2072</v>
      </c>
      <c r="H1066" s="1"/>
    </row>
    <row r="1067" spans="1:8" ht="31.5" hidden="1" customHeight="1" thickBot="1" x14ac:dyDescent="0.3">
      <c r="A1067" s="73" t="str">
        <f>'02 LISTA CONTROLLO E RAPPORTO'!A1067</f>
        <v/>
      </c>
      <c r="B1067" s="203">
        <f>'02 LISTA CONTROLLO E RAPPORTO'!B1067</f>
        <v>7201</v>
      </c>
      <c r="C1067" s="616" t="str">
        <f>'02 LISTA CONTROLLO E RAPPORTO'!C1067</f>
        <v>Documenti, materiale, collegamenti - da verificare nei rifugi dove è prescritta la radiocomunicazione 200 MHz (rifugi a partire da 400 posti protetti) o dove è presente.</v>
      </c>
      <c r="D1067" s="603"/>
      <c r="E1067" s="8" t="s">
        <v>2072</v>
      </c>
      <c r="F1067" s="8" t="s">
        <v>2072</v>
      </c>
      <c r="G1067" s="8" t="s">
        <v>2072</v>
      </c>
      <c r="H1067" s="1"/>
    </row>
    <row r="1068" spans="1:8" ht="46.5" hidden="1" customHeight="1" x14ac:dyDescent="0.25">
      <c r="A1068" s="65" t="str">
        <f>'02 LISTA CONTROLLO E RAPPORTO'!A1068</f>
        <v/>
      </c>
      <c r="B1068" s="186">
        <f>'02 LISTA CONTROLLO E RAPPORTO'!B1068</f>
        <v>7201.01</v>
      </c>
      <c r="C1068" s="66" t="str">
        <f>'02 LISTA CONTROLLO E RAPPORTO'!C1068</f>
        <v>Descrizione del difetto: lo schema di funzionamento aggiornato non è affisso alla parete del centro telematico/ufficio del rifugio o del posto radio.</v>
      </c>
      <c r="D1068" s="71"/>
      <c r="E1068" s="8" t="s">
        <v>2072</v>
      </c>
      <c r="F1068" s="8" t="s">
        <v>2072</v>
      </c>
      <c r="G1068" s="8" t="s">
        <v>2072</v>
      </c>
      <c r="H1068" s="1"/>
    </row>
    <row r="1069" spans="1:8" ht="29.45" hidden="1" customHeight="1" x14ac:dyDescent="0.25">
      <c r="A1069" s="218" t="str">
        <f>'02 LISTA CONTROLLO E RAPPORTO'!A1069</f>
        <v/>
      </c>
      <c r="B1069" s="219"/>
      <c r="C1069" s="234" t="str">
        <f>'02 LISTA CONTROLLO E RAPPORTO'!C1069</f>
        <v>Questo schema dev’essere realizzato e affisso in modo ben visibile nel centro telematica/ufficio del rifugio oppure vicino alle postazioni radio.</v>
      </c>
      <c r="D1069" s="236"/>
      <c r="E1069" s="8" t="s">
        <v>2072</v>
      </c>
      <c r="F1069" s="8" t="s">
        <v>2072</v>
      </c>
      <c r="G1069" s="8" t="s">
        <v>2072</v>
      </c>
      <c r="H1069" s="1"/>
    </row>
    <row r="1070" spans="1:8" ht="46.5" hidden="1" customHeight="1" x14ac:dyDescent="0.25">
      <c r="A1070" s="65" t="str">
        <f>'02 LISTA CONTROLLO E RAPPORTO'!A1070</f>
        <v/>
      </c>
      <c r="B1070" s="187">
        <f>'02 LISTA CONTROLLO E RAPPORTO'!B1070</f>
        <v>7201.02</v>
      </c>
      <c r="C1070" s="58" t="str">
        <f>'02 LISTA CONTROLLO E RAPPORTO'!C1070</f>
        <v>Descrizione del difetto: non è presente un supporto d’antenna nella zona d’entrata o della rampa, presso l’uscita di soccorso o sul tetto.</v>
      </c>
      <c r="D1070" s="71"/>
      <c r="E1070" s="8" t="s">
        <v>2072</v>
      </c>
      <c r="F1070" s="8" t="s">
        <v>2072</v>
      </c>
      <c r="G1070" s="8" t="s">
        <v>2072</v>
      </c>
      <c r="H1070" s="1"/>
    </row>
    <row r="1071" spans="1:8" ht="17.45" hidden="1" customHeight="1" x14ac:dyDescent="0.25">
      <c r="A1071" s="218" t="str">
        <f>'02 LISTA CONTROLLO E RAPPORTO'!A1071</f>
        <v/>
      </c>
      <c r="B1071" s="219"/>
      <c r="C1071" s="621" t="str">
        <f>'02 LISTA CONTROLLO E RAPPORTO'!C1071</f>
        <v>Per l’antenna esterna «SEA 80 S» si deve montare un supporto d’antenna nei seguenti punti:</v>
      </c>
      <c r="D1071" s="236"/>
      <c r="E1071" s="8" t="s">
        <v>2072</v>
      </c>
      <c r="F1071" s="8" t="s">
        <v>2072</v>
      </c>
      <c r="G1071" s="8" t="s">
        <v>2072</v>
      </c>
      <c r="H1071" s="1"/>
    </row>
    <row r="1072" spans="1:8" ht="15" hidden="1" customHeight="1" x14ac:dyDescent="0.25">
      <c r="A1072" s="218" t="str">
        <f>'02 LISTA CONTROLLO E RAPPORTO'!A1072</f>
        <v/>
      </c>
      <c r="B1072" s="219"/>
      <c r="C1072" s="622" t="str">
        <f>'02 LISTA CONTROLLO E RAPPORTO'!C1072</f>
        <v>-        entrata,</v>
      </c>
      <c r="D1072" s="236"/>
      <c r="E1072" s="8" t="s">
        <v>2072</v>
      </c>
      <c r="F1072" s="8" t="s">
        <v>2072</v>
      </c>
      <c r="G1072" s="8" t="s">
        <v>2072</v>
      </c>
      <c r="H1072" s="1"/>
    </row>
    <row r="1073" spans="1:8" ht="15" hidden="1" customHeight="1" x14ac:dyDescent="0.25">
      <c r="A1073" s="218" t="str">
        <f>'02 LISTA CONTROLLO E RAPPORTO'!A1073</f>
        <v/>
      </c>
      <c r="B1073" s="219"/>
      <c r="C1073" s="622" t="str">
        <f>'02 LISTA CONTROLLO E RAPPORTO'!C1073</f>
        <v>-        rampa,</v>
      </c>
      <c r="D1073" s="236"/>
      <c r="E1073" s="8" t="s">
        <v>2072</v>
      </c>
      <c r="F1073" s="8" t="s">
        <v>2072</v>
      </c>
      <c r="G1073" s="8" t="s">
        <v>2072</v>
      </c>
      <c r="H1073" s="1"/>
    </row>
    <row r="1074" spans="1:8" ht="15" hidden="1" customHeight="1" x14ac:dyDescent="0.25">
      <c r="A1074" s="218" t="str">
        <f>'02 LISTA CONTROLLO E RAPPORTO'!A1074</f>
        <v/>
      </c>
      <c r="B1074" s="219"/>
      <c r="C1074" s="622" t="str">
        <f>'02 LISTA CONTROLLO E RAPPORTO'!C1074</f>
        <v>-        uscita di soccorso (presa e scarico ventilazione) e</v>
      </c>
      <c r="D1074" s="236"/>
      <c r="E1074" s="8" t="s">
        <v>2072</v>
      </c>
      <c r="F1074" s="8" t="s">
        <v>2072</v>
      </c>
      <c r="G1074" s="8" t="s">
        <v>2072</v>
      </c>
      <c r="H1074" s="1"/>
    </row>
    <row r="1075" spans="1:8" ht="15" hidden="1" customHeight="1" x14ac:dyDescent="0.25">
      <c r="A1075" s="218" t="str">
        <f>'02 LISTA CONTROLLO E RAPPORTO'!A1075</f>
        <v/>
      </c>
      <c r="B1075" s="219"/>
      <c r="C1075" s="622" t="str">
        <f>'02 LISTA CONTROLLO E RAPPORTO'!C1075</f>
        <v>-        tetto.</v>
      </c>
      <c r="D1075" s="236"/>
      <c r="E1075" s="8" t="s">
        <v>2072</v>
      </c>
      <c r="F1075" s="8" t="s">
        <v>2072</v>
      </c>
      <c r="G1075" s="8" t="s">
        <v>2072</v>
      </c>
      <c r="H1075" s="1"/>
    </row>
    <row r="1076" spans="1:8" ht="46.5" hidden="1" customHeight="1" x14ac:dyDescent="0.25">
      <c r="A1076" s="65" t="str">
        <f>'02 LISTA CONTROLLO E RAPPORTO'!A1076</f>
        <v/>
      </c>
      <c r="B1076" s="187">
        <f>'02 LISTA CONTROLLO E RAPPORTO'!B1076</f>
        <v>7201.03</v>
      </c>
      <c r="C1076" s="58" t="str">
        <f>'02 LISTA CONTROLLO E RAPPORTO'!C1076</f>
        <v>Descrizione del difetto: nel locale telematica manca l’antenna esterna SEA-80 S con il relativo cavo di collegamento.</v>
      </c>
      <c r="D1076" s="71"/>
      <c r="E1076" s="8" t="s">
        <v>2072</v>
      </c>
      <c r="F1076" s="8" t="s">
        <v>2072</v>
      </c>
      <c r="G1076" s="8" t="s">
        <v>2072</v>
      </c>
      <c r="H1076" s="1"/>
    </row>
    <row r="1077" spans="1:8" ht="15" hidden="1" customHeight="1" x14ac:dyDescent="0.25">
      <c r="A1077" s="218" t="str">
        <f>'02 LISTA CONTROLLO E RAPPORTO'!A1077</f>
        <v/>
      </c>
      <c r="B1077" s="219"/>
      <c r="C1077" s="234" t="str">
        <f>'02 LISTA CONTROLLO E RAPPORTO'!C1077</f>
        <v>Si deve procurare un’antenna corrispondente con i rispettivi cavi di collegamento.</v>
      </c>
      <c r="D1077" s="236"/>
      <c r="E1077" s="8" t="s">
        <v>2072</v>
      </c>
      <c r="F1077" s="8" t="s">
        <v>2072</v>
      </c>
      <c r="G1077" s="8" t="s">
        <v>2072</v>
      </c>
      <c r="H1077" s="1"/>
    </row>
    <row r="1078" spans="1:8" ht="46.5" hidden="1" customHeight="1" x14ac:dyDescent="0.25">
      <c r="A1078" s="65" t="str">
        <f>'02 LISTA CONTROLLO E RAPPORTO'!A1078</f>
        <v/>
      </c>
      <c r="B1078" s="187">
        <f>'02 LISTA CONTROLLO E RAPPORTO'!B1078</f>
        <v>7201.04</v>
      </c>
      <c r="C1078" s="58" t="str">
        <f>'02 LISTA CONTROLLO E RAPPORTO'!C1078</f>
        <v>Descrizione del difetto: mancano i cavi patch per il collegamento radio presso il posto radio 200 MHz.</v>
      </c>
      <c r="D1078" s="71"/>
      <c r="E1078" s="8" t="s">
        <v>2072</v>
      </c>
      <c r="F1078" s="8" t="s">
        <v>2072</v>
      </c>
      <c r="G1078" s="8" t="s">
        <v>2072</v>
      </c>
      <c r="H1078" s="1"/>
    </row>
    <row r="1079" spans="1:8" ht="15" hidden="1" customHeight="1" x14ac:dyDescent="0.25">
      <c r="A1079" s="218" t="str">
        <f>'02 LISTA CONTROLLO E RAPPORTO'!A1079</f>
        <v/>
      </c>
      <c r="B1079" s="219"/>
      <c r="C1079" s="234" t="str">
        <f>'02 LISTA CONTROLLO E RAPPORTO'!C1079</f>
        <v>I cavi devono essere procurati e contrassegnati secondo lo scopo previsto.</v>
      </c>
      <c r="D1079" s="236"/>
      <c r="E1079" s="8" t="s">
        <v>2072</v>
      </c>
      <c r="F1079" s="8" t="s">
        <v>2072</v>
      </c>
      <c r="G1079" s="8" t="s">
        <v>2072</v>
      </c>
      <c r="H1079" s="1"/>
    </row>
    <row r="1080" spans="1:8" ht="46.5" hidden="1" customHeight="1" x14ac:dyDescent="0.25">
      <c r="A1080" s="65" t="str">
        <f>'02 LISTA CONTROLLO E RAPPORTO'!A1080</f>
        <v/>
      </c>
      <c r="B1080" s="187">
        <f>'02 LISTA CONTROLLO E RAPPORTO'!B1080</f>
        <v>7201.05</v>
      </c>
      <c r="C1080" s="58" t="str">
        <f>'02 LISTA CONTROLLO E RAPPORTO'!C1080</f>
        <v>Descrizione del difetto: nella costruzione di protezione non è presente un collegamento radio.</v>
      </c>
      <c r="D1080" s="71"/>
      <c r="E1080" s="8" t="s">
        <v>2072</v>
      </c>
      <c r="F1080" s="8" t="s">
        <v>2072</v>
      </c>
      <c r="G1080" s="8" t="s">
        <v>2072</v>
      </c>
      <c r="H1080" s="1"/>
    </row>
    <row r="1081" spans="1:8" ht="45" hidden="1" x14ac:dyDescent="0.25">
      <c r="A1081" s="218" t="str">
        <f>'02 LISTA CONTROLLO E RAPPORTO'!A1081</f>
        <v/>
      </c>
      <c r="B1081" s="222"/>
      <c r="C1081" s="617" t="str">
        <f>'02 LISTA CONTROLLO E RAPPORTO'!C1081</f>
        <v>Si deve incaricare uno specialista di installare un collegamento radio nella costruzione di protezione.</v>
      </c>
      <c r="D1081" s="237"/>
      <c r="E1081" s="8" t="s">
        <v>2072</v>
      </c>
      <c r="F1081" s="8" t="s">
        <v>2072</v>
      </c>
      <c r="G1081" s="8" t="s">
        <v>2072</v>
      </c>
      <c r="H1081" s="1"/>
    </row>
    <row r="1082" spans="1:8" ht="16.5" hidden="1" customHeight="1" thickBot="1" x14ac:dyDescent="0.3">
      <c r="A1082" s="154" t="str">
        <f>'02 LISTA CONTROLLO E RAPPORTO'!A1082</f>
        <v/>
      </c>
      <c r="B1082" s="614">
        <f>'02 LISTA CONTROLLO E RAPPORTO'!B1082</f>
        <v>7300</v>
      </c>
      <c r="C1082" s="615" t="str">
        <f>'02 LISTA CONTROLLO E RAPPORTO'!C1082</f>
        <v>Radiocomunicazione 2500 MHz / Polycom / Telematica</v>
      </c>
      <c r="D1082" s="612"/>
      <c r="E1082" s="8" t="s">
        <v>2072</v>
      </c>
      <c r="F1082" s="8" t="s">
        <v>2072</v>
      </c>
      <c r="G1082" s="1"/>
      <c r="H1082" s="1"/>
    </row>
    <row r="1083" spans="1:8" ht="15.75" hidden="1" thickBot="1" x14ac:dyDescent="0.3">
      <c r="A1083" s="73" t="str">
        <f>'02 LISTA CONTROLLO E RAPPORTO'!A1083</f>
        <v/>
      </c>
      <c r="B1083" s="203">
        <f>'02 LISTA CONTROLLO E RAPPORTO'!B1083</f>
        <v>7301</v>
      </c>
      <c r="C1083" s="616" t="str">
        <f>'02 LISTA CONTROLLO E RAPPORTO'!C1083</f>
        <v>Documenti d’esercizio</v>
      </c>
      <c r="D1083" s="603"/>
      <c r="E1083" s="8" t="s">
        <v>2072</v>
      </c>
      <c r="F1083" s="8" t="s">
        <v>2072</v>
      </c>
      <c r="G1083" s="1"/>
      <c r="H1083" s="1"/>
    </row>
    <row r="1084" spans="1:8" ht="45" hidden="1" customHeight="1" x14ac:dyDescent="0.25">
      <c r="A1084" s="67" t="str">
        <f>'02 LISTA CONTROLLO E RAPPORTO'!A1084</f>
        <v/>
      </c>
      <c r="B1084" s="189">
        <f>'02 LISTA CONTROLLO E RAPPORTO'!B1084</f>
        <v>7301.01</v>
      </c>
      <c r="C1084" s="68" t="str">
        <f>'02 LISTA CONTROLLO E RAPPORTO'!C1084</f>
        <v>Descrizione del difetto: non sono disponibili liste di controllo per la messa in funzione delle installazioni di trasmissione e telematiche.</v>
      </c>
      <c r="D1084" s="72"/>
      <c r="E1084" s="8" t="s">
        <v>2072</v>
      </c>
      <c r="F1084" s="8" t="s">
        <v>2072</v>
      </c>
      <c r="G1084" s="1"/>
      <c r="H1084" s="1"/>
    </row>
    <row r="1085" spans="1:8" ht="75" hidden="1" x14ac:dyDescent="0.25">
      <c r="A1085" s="218" t="str">
        <f>'02 LISTA CONTROLLO E RAPPORTO'!A1085</f>
        <v/>
      </c>
      <c r="B1085" s="219"/>
      <c r="C1085" s="234" t="str">
        <f>'02 LISTA CONTROLLO E RAPPORTO'!C1085</f>
        <v>Per garantire la prontezza d’esercizio degli impianti e delle installazioni di trasmissione e telematiche, deve essere presente una semplice lista di controllo per la loro messa in funzione.</v>
      </c>
      <c r="D1085" s="236"/>
      <c r="E1085" s="8" t="s">
        <v>2072</v>
      </c>
      <c r="F1085" s="8" t="s">
        <v>2072</v>
      </c>
      <c r="G1085" s="1"/>
      <c r="H1085" s="1"/>
    </row>
    <row r="1086" spans="1:8" ht="45" hidden="1" customHeight="1" x14ac:dyDescent="0.25">
      <c r="A1086" s="628" t="str">
        <f>'02 LISTA CONTROLLO E RAPPORTO'!A1086</f>
        <v/>
      </c>
      <c r="B1086" s="61">
        <f>'02 LISTA CONTROLLO E RAPPORTO'!B1086</f>
        <v>7301.02</v>
      </c>
      <c r="C1086" s="12" t="str">
        <f>'02 LISTA CONTROLLO E RAPPORTO'!C1086</f>
        <v>Descrizione del difetto: la messa in funzione delle installazioni di trasmissione e telematiche non viene addestrata con regolarità.</v>
      </c>
      <c r="D1086" s="72"/>
      <c r="E1086" s="8" t="s">
        <v>2072</v>
      </c>
      <c r="F1086" s="8" t="s">
        <v>2072</v>
      </c>
      <c r="G1086" s="1"/>
      <c r="H1086" s="1"/>
    </row>
    <row r="1087" spans="1:8" ht="44.1" hidden="1" customHeight="1" x14ac:dyDescent="0.25">
      <c r="A1087" s="218" t="str">
        <f>'02 LISTA CONTROLLO E RAPPORTO'!A1087</f>
        <v/>
      </c>
      <c r="B1087" s="219"/>
      <c r="C1087" s="234"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087" s="236"/>
      <c r="E1087" s="8" t="s">
        <v>2072</v>
      </c>
      <c r="F1087" s="8" t="s">
        <v>2072</v>
      </c>
      <c r="G1087" s="1"/>
      <c r="H1087" s="1"/>
    </row>
    <row r="1088" spans="1:8" ht="45" hidden="1" customHeight="1" x14ac:dyDescent="0.25">
      <c r="A1088" s="628" t="str">
        <f>'02 LISTA CONTROLLO E RAPPORTO'!A1088</f>
        <v/>
      </c>
      <c r="B1088" s="61">
        <f>'02 LISTA CONTROLLO E RAPPORTO'!B1088</f>
        <v>7301.03</v>
      </c>
      <c r="C1088" s="12" t="str">
        <f>'02 LISTA CONTROLLO E RAPPORTO'!C1088</f>
        <v>Descrizione del difetto: non è garantito che l’uso dei locali telematica sia impedito alle persone non autorizzate.</v>
      </c>
      <c r="D1088" s="72"/>
      <c r="E1088" s="8" t="s">
        <v>2072</v>
      </c>
      <c r="F1088" s="8" t="s">
        <v>2072</v>
      </c>
      <c r="G1088" s="1"/>
      <c r="H1088" s="1"/>
    </row>
    <row r="1089" spans="1:8" ht="29.45" hidden="1" customHeight="1" thickBot="1" x14ac:dyDescent="0.3">
      <c r="A1089" s="218" t="str">
        <f>'02 LISTA CONTROLLO E RAPPORTO'!A1089</f>
        <v/>
      </c>
      <c r="B1089" s="222"/>
      <c r="C1089" s="617" t="str">
        <f>'02 LISTA CONTROLLO E RAPPORTO'!C1089</f>
        <v>Tramite un piano di chiusura ci si deve assicurare che le persone non autorizzate non possano accedere al centro telematico e di trasmissione.</v>
      </c>
      <c r="D1089" s="236"/>
      <c r="E1089" s="8" t="s">
        <v>2072</v>
      </c>
      <c r="F1089" s="8" t="s">
        <v>2072</v>
      </c>
      <c r="G1089" s="1"/>
      <c r="H1089" s="1"/>
    </row>
    <row r="1090" spans="1:8" ht="15.75" hidden="1" thickBot="1" x14ac:dyDescent="0.3">
      <c r="A1090" s="73" t="str">
        <f>'02 LISTA CONTROLLO E RAPPORTO'!A1090</f>
        <v/>
      </c>
      <c r="B1090" s="203">
        <f>'02 LISTA CONTROLLO E RAPPORTO'!B1090</f>
        <v>7302</v>
      </c>
      <c r="C1090" s="616" t="str">
        <f>'02 LISTA CONTROLLO E RAPPORTO'!C1090</f>
        <v>Radiocomunicazione 2500 MHz</v>
      </c>
      <c r="D1090" s="603"/>
      <c r="E1090" s="8" t="s">
        <v>2072</v>
      </c>
      <c r="F1090" s="8" t="s">
        <v>2072</v>
      </c>
      <c r="G1090" s="1"/>
      <c r="H1090" s="1"/>
    </row>
    <row r="1091" spans="1:8" ht="46.5" hidden="1" customHeight="1" x14ac:dyDescent="0.25">
      <c r="A1091" s="65" t="str">
        <f>'02 LISTA CONTROLLO E RAPPORTO'!A1091</f>
        <v/>
      </c>
      <c r="B1091" s="186">
        <f>'02 LISTA CONTROLLO E RAPPORTO'!B1091</f>
        <v>7302.01</v>
      </c>
      <c r="C1091" s="66" t="str">
        <f>'02 LISTA CONTROLLO E RAPPORTO'!C1091</f>
        <v>Descrizione del difetto: lo schema di funzionamento aggiornato della radiocomunicazione 2500 MHz non è affisso alla parete del posto radio.</v>
      </c>
      <c r="D1091" s="71"/>
      <c r="E1091" s="8" t="s">
        <v>2072</v>
      </c>
      <c r="F1091" s="8" t="s">
        <v>2072</v>
      </c>
      <c r="G1091" s="1"/>
      <c r="H1091" s="1"/>
    </row>
    <row r="1092" spans="1:8" ht="45" hidden="1" x14ac:dyDescent="0.25">
      <c r="A1092" s="218" t="str">
        <f>'02 LISTA CONTROLLO E RAPPORTO'!A1092</f>
        <v/>
      </c>
      <c r="B1092" s="219"/>
      <c r="C1092" s="234" t="str">
        <f>'02 LISTA CONTROLLO E RAPPORTO'!C1092</f>
        <v>Questo schema dev’essere realizzato e affisso in modo ben visibile vicino alle postazioni radio.</v>
      </c>
      <c r="D1092" s="236"/>
      <c r="E1092" s="8" t="s">
        <v>2072</v>
      </c>
      <c r="F1092" s="8" t="s">
        <v>2072</v>
      </c>
      <c r="G1092" s="1"/>
      <c r="H1092" s="1"/>
    </row>
    <row r="1093" spans="1:8" ht="45" hidden="1" customHeight="1" x14ac:dyDescent="0.25">
      <c r="A1093" s="628" t="str">
        <f>'02 LISTA CONTROLLO E RAPPORTO'!A1093</f>
        <v/>
      </c>
      <c r="B1093" s="61">
        <f>'02 LISTA CONTROLLO E RAPPORTO'!B1093</f>
        <v>7302.02</v>
      </c>
      <c r="C1093" s="12" t="str">
        <f>'02 LISTA CONTROLLO E RAPPORTO'!C1093</f>
        <v>Descrizione del difetto: nel locale telematica mancano le antenne esterne SEA-400 S e i relativi cavi di collegamento.</v>
      </c>
      <c r="D1093" s="72"/>
      <c r="E1093" s="8" t="s">
        <v>2072</v>
      </c>
      <c r="F1093" s="8" t="s">
        <v>2072</v>
      </c>
      <c r="G1093" s="1"/>
      <c r="H1093" s="1"/>
    </row>
    <row r="1094" spans="1:8" ht="29.45" hidden="1" customHeight="1" x14ac:dyDescent="0.25">
      <c r="A1094" s="218" t="str">
        <f>'02 LISTA CONTROLLO E RAPPORTO'!A1094</f>
        <v/>
      </c>
      <c r="B1094" s="219"/>
      <c r="C1094" s="234" t="str">
        <f>'02 LISTA CONTROLLO E RAPPORTO'!C1094</f>
        <v>L’antenna esterna SEA-400 S fissa con i rispettivi cavi di collegamento deve imperativamente essere presente nel locale telematica.</v>
      </c>
      <c r="D1094" s="236"/>
      <c r="E1094" s="8" t="s">
        <v>2072</v>
      </c>
      <c r="F1094" s="8" t="s">
        <v>2072</v>
      </c>
      <c r="G1094" s="1"/>
      <c r="H1094" s="1"/>
    </row>
    <row r="1095" spans="1:8" ht="45" hidden="1" customHeight="1" x14ac:dyDescent="0.25">
      <c r="A1095" s="628" t="str">
        <f>'02 LISTA CONTROLLO E RAPPORTO'!A1095</f>
        <v/>
      </c>
      <c r="B1095" s="61">
        <f>'02 LISTA CONTROLLO E RAPPORTO'!B1095</f>
        <v>7302.03</v>
      </c>
      <c r="C1095" s="12" t="str">
        <f>'02 LISTA CONTROLLO E RAPPORTO'!C1095</f>
        <v>Descrizione del difetto: nel locale telematica mancano le antenne esterne SEA-400 T (in borsa di tela) con i relativi cavi di collegamento.</v>
      </c>
      <c r="D1095" s="72"/>
      <c r="E1095" s="8" t="s">
        <v>2072</v>
      </c>
      <c r="F1095" s="8" t="s">
        <v>2072</v>
      </c>
      <c r="G1095" s="1"/>
      <c r="H1095" s="1"/>
    </row>
    <row r="1096" spans="1:8" ht="29.45" hidden="1" customHeight="1" x14ac:dyDescent="0.25">
      <c r="A1096" s="218" t="str">
        <f>'02 LISTA CONTROLLO E RAPPORTO'!A1096</f>
        <v/>
      </c>
      <c r="B1096" s="219"/>
      <c r="C1096" s="234" t="str">
        <f>'02 LISTA CONTROLLO E RAPPORTO'!C1096</f>
        <v>L’antenna esterna SEA-400 T fissa con i rispettivi cavi di collegamento deve imperativamente essere presente nel locale telematica.</v>
      </c>
      <c r="D1096" s="236"/>
      <c r="E1096" s="8" t="s">
        <v>2072</v>
      </c>
      <c r="F1096" s="8" t="s">
        <v>2072</v>
      </c>
      <c r="G1096" s="1"/>
      <c r="H1096" s="1"/>
    </row>
    <row r="1097" spans="1:8" ht="45" hidden="1" customHeight="1" x14ac:dyDescent="0.25">
      <c r="A1097" s="628" t="str">
        <f>'02 LISTA CONTROLLO E RAPPORTO'!A1097</f>
        <v/>
      </c>
      <c r="B1097" s="61">
        <f>'02 LISTA CONTROLLO E RAPPORTO'!B1097</f>
        <v>7302.04</v>
      </c>
      <c r="C1097" s="12" t="str">
        <f>'02 LISTA CONTROLLO E RAPPORTO'!C1097</f>
        <v>Descrizione del difetto: presso il posto radio 2500 MHz mancano i cavi patch per il collegamento di radiocomunicazione.</v>
      </c>
      <c r="D1097" s="72"/>
      <c r="E1097" s="8" t="s">
        <v>2072</v>
      </c>
      <c r="F1097" s="8" t="s">
        <v>2072</v>
      </c>
      <c r="G1097" s="1"/>
      <c r="H1097" s="1"/>
    </row>
    <row r="1098" spans="1:8" ht="15" hidden="1" customHeight="1" thickBot="1" x14ac:dyDescent="0.3">
      <c r="A1098" s="218" t="str">
        <f>'02 LISTA CONTROLLO E RAPPORTO'!A1098</f>
        <v/>
      </c>
      <c r="B1098" s="222"/>
      <c r="C1098" s="617" t="str">
        <f>'02 LISTA CONTROLLO E RAPPORTO'!C1098</f>
        <v>I cavi devono essere procurati e contrassegnati secondo lo scopo previsto.</v>
      </c>
      <c r="D1098" s="236"/>
      <c r="E1098" s="8" t="s">
        <v>2072</v>
      </c>
      <c r="F1098" s="8" t="s">
        <v>2072</v>
      </c>
      <c r="G1098" s="1"/>
      <c r="H1098" s="1"/>
    </row>
    <row r="1099" spans="1:8" ht="15.75" hidden="1" thickBot="1" x14ac:dyDescent="0.3">
      <c r="A1099" s="73" t="str">
        <f>'02 LISTA CONTROLLO E RAPPORTO'!A1099</f>
        <v/>
      </c>
      <c r="B1099" s="203">
        <f>'02 LISTA CONTROLLO E RAPPORTO'!B1099</f>
        <v>7303</v>
      </c>
      <c r="C1099" s="616" t="str">
        <f>'02 LISTA CONTROLLO E RAPPORTO'!C1099</f>
        <v>Polycom / GSM</v>
      </c>
      <c r="D1099" s="603"/>
      <c r="E1099" s="8" t="s">
        <v>2072</v>
      </c>
      <c r="F1099" s="8" t="s">
        <v>2072</v>
      </c>
      <c r="G1099" s="1"/>
      <c r="H1099" s="1"/>
    </row>
    <row r="1100" spans="1:8" ht="46.5" hidden="1" customHeight="1" x14ac:dyDescent="0.25">
      <c r="A1100" s="65" t="str">
        <f>'02 LISTA CONTROLLO E RAPPORTO'!A1100</f>
        <v/>
      </c>
      <c r="B1100" s="186">
        <f>'02 LISTA CONTROLLO E RAPPORTO'!B1100</f>
        <v>7303.01</v>
      </c>
      <c r="C1100" s="66" t="str">
        <f>'02 LISTA CONTROLLO E RAPPORTO'!C1100</f>
        <v>Descrizione del difetto: manca una documentazione della copertura radio.</v>
      </c>
      <c r="D1100" s="71"/>
      <c r="E1100" s="8" t="s">
        <v>2072</v>
      </c>
      <c r="F1100" s="8" t="s">
        <v>2072</v>
      </c>
      <c r="G1100" s="1"/>
      <c r="H1100" s="1"/>
    </row>
    <row r="1101" spans="1:8" ht="15" hidden="1" customHeight="1" x14ac:dyDescent="0.25">
      <c r="A1101" s="218" t="str">
        <f>'02 LISTA CONTROLLO E RAPPORTO'!A1101</f>
        <v/>
      </c>
      <c r="B1101" s="219"/>
      <c r="C1101" s="234" t="str">
        <f>'02 LISTA CONTROLLO E RAPPORTO'!C1101</f>
        <v>Questa documentazione deve essere procurata presso lo specialista della pianificazione o della realizzazione di Polycom/GSM.</v>
      </c>
      <c r="D1101" s="236"/>
      <c r="E1101" s="8" t="s">
        <v>2072</v>
      </c>
      <c r="F1101" s="8" t="s">
        <v>2072</v>
      </c>
      <c r="G1101" s="1"/>
      <c r="H1101" s="1"/>
    </row>
    <row r="1102" spans="1:8" ht="46.5" hidden="1" customHeight="1" x14ac:dyDescent="0.25">
      <c r="A1102" s="627" t="str">
        <f>'02 LISTA CONTROLLO E RAPPORTO'!A1102</f>
        <v/>
      </c>
      <c r="B1102" s="187">
        <f>'02 LISTA CONTROLLO E RAPPORTO'!B1102</f>
        <v>7303.02</v>
      </c>
      <c r="C1102" s="58" t="str">
        <f>'02 LISTA CONTROLLO E RAPPORTO'!C1102</f>
        <v>Descrizione del difetto: lo schema di principio POLYCOM aggiornato non è affisso alla parete presso il ripetitore o manca.</v>
      </c>
      <c r="D1102" s="71"/>
      <c r="E1102" s="8" t="s">
        <v>2072</v>
      </c>
      <c r="F1102" s="8" t="s">
        <v>2072</v>
      </c>
      <c r="G1102" s="1"/>
      <c r="H1102" s="1"/>
    </row>
    <row r="1103" spans="1:8" ht="29.45" hidden="1" customHeight="1" x14ac:dyDescent="0.25">
      <c r="A1103" s="218" t="str">
        <f>'02 LISTA CONTROLLO E RAPPORTO'!A1103</f>
        <v/>
      </c>
      <c r="B1103" s="219"/>
      <c r="C1103" s="234" t="str">
        <f>'02 LISTA CONTROLLO E RAPPORTO'!C1103</f>
        <v>Questo schema dev’essere realizzato e affisso in modo ben visibile alla parete vicino al ripetitore.</v>
      </c>
      <c r="D1103" s="236"/>
      <c r="E1103" s="8" t="s">
        <v>2072</v>
      </c>
      <c r="F1103" s="8" t="s">
        <v>2072</v>
      </c>
      <c r="G1103" s="1"/>
      <c r="H1103" s="1"/>
    </row>
    <row r="1104" spans="1:8" ht="46.5" hidden="1" customHeight="1" x14ac:dyDescent="0.25">
      <c r="A1104" s="627" t="str">
        <f>'02 LISTA CONTROLLO E RAPPORTO'!A1104</f>
        <v/>
      </c>
      <c r="B1104" s="187">
        <f>'02 LISTA CONTROLLO E RAPPORTO'!B1104</f>
        <v>7303.03</v>
      </c>
      <c r="C1104" s="58" t="str">
        <f>'02 LISTA CONTROLLO E RAPPORTO'!C1104</f>
        <v>Descrizione del difetto: lo schema di principio GSM aggiornato non è affisso alla parete presso il ripetitore o manca.</v>
      </c>
      <c r="D1104" s="71"/>
      <c r="E1104" s="8" t="s">
        <v>2072</v>
      </c>
      <c r="F1104" s="8" t="s">
        <v>2072</v>
      </c>
      <c r="G1104" s="1"/>
      <c r="H1104" s="1"/>
    </row>
    <row r="1105" spans="1:8" ht="29.45" hidden="1" customHeight="1" x14ac:dyDescent="0.25">
      <c r="A1105" s="218" t="str">
        <f>'02 LISTA CONTROLLO E RAPPORTO'!A1105</f>
        <v/>
      </c>
      <c r="B1105" s="219"/>
      <c r="C1105" s="234" t="str">
        <f>'02 LISTA CONTROLLO E RAPPORTO'!C1105</f>
        <v>Questo schema dev’essere realizzato e affisso in modo ben visibile alla parete vicino al ripetitore.</v>
      </c>
      <c r="D1105" s="236"/>
      <c r="E1105" s="8" t="s">
        <v>2072</v>
      </c>
      <c r="F1105" s="8" t="s">
        <v>2072</v>
      </c>
      <c r="G1105" s="1"/>
      <c r="H1105" s="1"/>
    </row>
    <row r="1106" spans="1:8" ht="45" hidden="1" customHeight="1" x14ac:dyDescent="0.25">
      <c r="A1106" s="628" t="str">
        <f>'02 LISTA CONTROLLO E RAPPORTO'!A1106</f>
        <v/>
      </c>
      <c r="B1106" s="61">
        <f>'02 LISTA CONTROLLO E RAPPORTO'!B1106</f>
        <v>7303.04</v>
      </c>
      <c r="C1106" s="12" t="str">
        <f>'02 LISTA CONTROLLO E RAPPORTO'!C1106</f>
        <v>Descrizione del difetto: nella costruzione di protezione non c’è ricezione POLYCOM.</v>
      </c>
      <c r="D1106" s="72"/>
      <c r="E1106" s="8" t="s">
        <v>2072</v>
      </c>
      <c r="F1106" s="8" t="s">
        <v>2072</v>
      </c>
      <c r="G1106" s="1"/>
      <c r="H1106" s="1"/>
    </row>
    <row r="1107" spans="1:8" ht="15" hidden="1" customHeight="1" x14ac:dyDescent="0.25">
      <c r="A1107" s="218" t="str">
        <f>'02 LISTA CONTROLLO E RAPPORTO'!A1107</f>
        <v/>
      </c>
      <c r="B1107" s="219"/>
      <c r="C1107" s="234" t="str">
        <f>'02 LISTA CONTROLLO E RAPPORTO'!C1107</f>
        <v>Si deve incaricare uno specialista di eliminare il difetto.</v>
      </c>
      <c r="D1107" s="236"/>
      <c r="E1107" s="8" t="s">
        <v>2072</v>
      </c>
      <c r="F1107" s="8" t="s">
        <v>2072</v>
      </c>
      <c r="G1107" s="1"/>
      <c r="H1107" s="1"/>
    </row>
    <row r="1108" spans="1:8" ht="45" hidden="1" customHeight="1" x14ac:dyDescent="0.25">
      <c r="A1108" s="628" t="str">
        <f>'02 LISTA CONTROLLO E RAPPORTO'!A1108</f>
        <v/>
      </c>
      <c r="B1108" s="61">
        <f>'02 LISTA CONTROLLO E RAPPORTO'!B1108</f>
        <v>7303.05</v>
      </c>
      <c r="C1108" s="12" t="str">
        <f>'02 LISTA CONTROLLO E RAPPORTO'!C1108</f>
        <v>Descrizione del difetto: non è possibile stabilire un collegamento in modalità «direct mode».</v>
      </c>
      <c r="D1108" s="72"/>
      <c r="E1108" s="8" t="s">
        <v>2072</v>
      </c>
      <c r="F1108" s="8" t="s">
        <v>2072</v>
      </c>
      <c r="G1108" s="1"/>
      <c r="H1108" s="1"/>
    </row>
    <row r="1109" spans="1:8" ht="29.45" hidden="1" customHeight="1" x14ac:dyDescent="0.25">
      <c r="A1109" s="218" t="str">
        <f>'02 LISTA CONTROLLO E RAPPORTO'!A1109</f>
        <v/>
      </c>
      <c r="B1109" s="219"/>
      <c r="C1109" s="234" t="str">
        <f>'02 LISTA CONTROLLO E RAPPORTO'!C1109</f>
        <v>Il collegamento in modalità «direct mode» deve essere controllato e (ri)stabilito da uno specialista.</v>
      </c>
      <c r="D1109" s="236"/>
      <c r="E1109" s="8" t="s">
        <v>2072</v>
      </c>
      <c r="F1109" s="8" t="s">
        <v>2072</v>
      </c>
      <c r="G1109" s="1"/>
      <c r="H1109" s="1"/>
    </row>
    <row r="1110" spans="1:8" ht="45" hidden="1" customHeight="1" x14ac:dyDescent="0.25">
      <c r="A1110" s="628" t="str">
        <f>'02 LISTA CONTROLLO E RAPPORTO'!A1110</f>
        <v/>
      </c>
      <c r="B1110" s="61">
        <f>'02 LISTA CONTROLLO E RAPPORTO'!B1110</f>
        <v>7303.06</v>
      </c>
      <c r="C1110" s="12" t="str">
        <f>'02 LISTA CONTROLLO E RAPPORTO'!C1110</f>
        <v>Descrizione del difetto: non è possibile stabilire un collegamento con la centrale operativa della Polizia cantonale.</v>
      </c>
      <c r="D1110" s="72"/>
      <c r="E1110" s="8" t="s">
        <v>2072</v>
      </c>
      <c r="F1110" s="8" t="s">
        <v>2072</v>
      </c>
      <c r="G1110" s="1"/>
    </row>
    <row r="1111" spans="1:8" ht="15" hidden="1" customHeight="1" thickBot="1" x14ac:dyDescent="0.3">
      <c r="A1111" s="218" t="str">
        <f>'02 LISTA CONTROLLO E RAPPORTO'!A1111</f>
        <v/>
      </c>
      <c r="B1111" s="222"/>
      <c r="C1111" s="617" t="str">
        <f>'02 LISTA CONTROLLO E RAPPORTO'!C1111</f>
        <v>Il collegamento deve essere controllato e (ri)stabilito da uno specialista.</v>
      </c>
      <c r="D1111" s="236"/>
      <c r="E1111" s="8" t="s">
        <v>2072</v>
      </c>
      <c r="F1111" s="8" t="s">
        <v>2072</v>
      </c>
      <c r="G1111" s="1"/>
    </row>
    <row r="1112" spans="1:8" ht="15.75" hidden="1" thickBot="1" x14ac:dyDescent="0.3">
      <c r="A1112" s="73" t="str">
        <f>'02 LISTA CONTROLLO E RAPPORTO'!A1112</f>
        <v/>
      </c>
      <c r="B1112" s="203">
        <f>'02 LISTA CONTROLLO E RAPPORTO'!B1112</f>
        <v>7304</v>
      </c>
      <c r="C1112" s="616" t="str">
        <f>'02 LISTA CONTROLLO E RAPPORTO'!C1112</f>
        <v>Armadio mobile di rete (rack)</v>
      </c>
      <c r="D1112" s="603"/>
      <c r="E1112" s="8" t="s">
        <v>2072</v>
      </c>
      <c r="F1112" s="8" t="s">
        <v>2072</v>
      </c>
      <c r="G1112" s="1"/>
    </row>
    <row r="1113" spans="1:8" ht="45" hidden="1" customHeight="1" x14ac:dyDescent="0.25">
      <c r="A1113" s="67" t="str">
        <f>'02 LISTA CONTROLLO E RAPPORTO'!A1113</f>
        <v/>
      </c>
      <c r="B1113" s="189">
        <f>'02 LISTA CONTROLLO E RAPPORTO'!B1113</f>
        <v>7304.01</v>
      </c>
      <c r="C1113" s="68" t="str">
        <f>'02 LISTA CONTROLLO E RAPPORTO'!C1113</f>
        <v>Descrizione del difetto: manca una documentazione della rete e dei raccordi.</v>
      </c>
      <c r="D1113" s="72"/>
      <c r="E1113" s="8" t="s">
        <v>2072</v>
      </c>
      <c r="F1113" s="8" t="s">
        <v>2072</v>
      </c>
      <c r="G1113" s="1"/>
      <c r="H1113" s="1"/>
    </row>
    <row r="1114" spans="1:8" ht="29.45" hidden="1" customHeight="1" x14ac:dyDescent="0.25">
      <c r="A1114" s="218" t="str">
        <f>'02 LISTA CONTROLLO E RAPPORTO'!A1114</f>
        <v/>
      </c>
      <c r="B1114" s="219"/>
      <c r="C1114" s="234" t="str">
        <f>'02 LISTA CONTROLLO E RAPPORTO'!C1114</f>
        <v>Questa documentazione deve essere procurata dallo specialista della pianificazione e dell’esecuzione del cablaggio universale di comunicazione (CU).</v>
      </c>
      <c r="D1114" s="236"/>
      <c r="E1114" s="8" t="s">
        <v>2072</v>
      </c>
      <c r="F1114" s="8" t="s">
        <v>2072</v>
      </c>
      <c r="G1114" s="1"/>
      <c r="H1114" s="1"/>
    </row>
    <row r="1115" spans="1:8" ht="48.75" hidden="1" customHeight="1" x14ac:dyDescent="0.25">
      <c r="A1115" s="632" t="str">
        <f>'02 LISTA CONTROLLO E RAPPORTO'!A1115</f>
        <v/>
      </c>
      <c r="B1115" s="194">
        <f>'02 LISTA CONTROLLO E RAPPORTO'!B1115</f>
        <v>7304.02</v>
      </c>
      <c r="C1115" s="60" t="str">
        <f>'02 LISTA CONTROLLO E RAPPORTO'!C1115</f>
        <v>Descrizione del difetto: manca il rack.</v>
      </c>
      <c r="D1115" s="155"/>
      <c r="E1115" s="8" t="s">
        <v>2072</v>
      </c>
      <c r="F1115" s="8" t="s">
        <v>2072</v>
      </c>
      <c r="G1115" s="1"/>
      <c r="H1115" s="1"/>
    </row>
    <row r="1116" spans="1:8" ht="29.45" hidden="1" customHeight="1" x14ac:dyDescent="0.25">
      <c r="A1116" s="218" t="str">
        <f>'02 LISTA CONTROLLO E RAPPORTO'!A1116</f>
        <v/>
      </c>
      <c r="B1116" s="219"/>
      <c r="C1116" s="234" t="str">
        <f>'02 LISTA CONTROLLO E RAPPORTO'!C1116</f>
        <v>Il rack deve essere procurato da uno specialista conformemente alle installazioni telematiche originariamente previste.</v>
      </c>
      <c r="D1116" s="236"/>
      <c r="E1116" s="8" t="s">
        <v>2072</v>
      </c>
      <c r="F1116" s="8" t="s">
        <v>2072</v>
      </c>
      <c r="G1116" s="1"/>
      <c r="H1116" s="1"/>
    </row>
    <row r="1117" spans="1:8" ht="29.45" hidden="1" customHeight="1" x14ac:dyDescent="0.25">
      <c r="A1117" s="218" t="str">
        <f>'02 LISTA CONTROLLO E RAPPORTO'!A1117</f>
        <v/>
      </c>
      <c r="B1117" s="219"/>
      <c r="C1117" s="234" t="str">
        <f>'02 LISTA CONTROLLO E RAPPORTO'!C1117</f>
        <v>Se manca il rack, la costruzione di protezione non è pronta all’esercizio. La procedura da seguire deve essere concordata con l’ente cantonale responsabile delle costruzioni di protezione.</v>
      </c>
      <c r="D1117" s="236"/>
      <c r="E1117" s="8" t="s">
        <v>2072</v>
      </c>
      <c r="F1117" s="8" t="s">
        <v>2072</v>
      </c>
      <c r="G1117" s="1"/>
      <c r="H1117" s="1"/>
    </row>
    <row r="1118" spans="1:8" ht="46.5" hidden="1" customHeight="1" x14ac:dyDescent="0.25">
      <c r="A1118" s="627" t="str">
        <f>'02 LISTA CONTROLLO E RAPPORTO'!A1118</f>
        <v/>
      </c>
      <c r="B1118" s="187">
        <f>'02 LISTA CONTROLLO E RAPPORTO'!B1118</f>
        <v>7304.03</v>
      </c>
      <c r="C1118" s="58" t="str">
        <f>'02 LISTA CONTROLLO E RAPPORTO'!C1118</f>
        <v>Descrizione del difetto: il rack non si trova all’interno dell’apposita demarcazione.</v>
      </c>
      <c r="D1118" s="71"/>
      <c r="E1118" s="8" t="s">
        <v>2072</v>
      </c>
      <c r="F1118" s="8" t="s">
        <v>2072</v>
      </c>
      <c r="G1118" s="1"/>
      <c r="H1118" s="1"/>
    </row>
    <row r="1119" spans="1:8" ht="29.45" hidden="1" customHeight="1" x14ac:dyDescent="0.25">
      <c r="A1119" s="218" t="str">
        <f>'02 LISTA CONTROLLO E RAPPORTO'!A1119</f>
        <v/>
      </c>
      <c r="B1119" s="219"/>
      <c r="C1119" s="234" t="str">
        <f>'02 LISTA CONTROLLO E RAPPORTO'!C1119</f>
        <v>Il rack deve essere posizionato nella posizione prevista in modo da poter stabilire correttamente i collegamenti.</v>
      </c>
      <c r="D1119" s="236"/>
      <c r="E1119" s="8" t="s">
        <v>2072</v>
      </c>
      <c r="F1119" s="8" t="s">
        <v>2072</v>
      </c>
      <c r="G1119" s="1"/>
      <c r="H1119" s="1"/>
    </row>
    <row r="1120" spans="1:8" ht="59.25" hidden="1" customHeight="1" x14ac:dyDescent="0.25">
      <c r="A1120" s="633" t="str">
        <f>'02 LISTA CONTROLLO E RAPPORTO'!A1120</f>
        <v/>
      </c>
      <c r="B1120" s="195">
        <f>'02 LISTA CONTROLLO E RAPPORTO'!B1120</f>
        <v>7304.04</v>
      </c>
      <c r="C1120" s="75" t="str">
        <f>'02 LISTA CONTROLLO E RAPPORTO'!C1120</f>
        <v>Descrizione del difetto: il rack non è messo a terra.</v>
      </c>
      <c r="D1120" s="79"/>
      <c r="E1120" s="8" t="s">
        <v>2072</v>
      </c>
      <c r="F1120" s="8" t="s">
        <v>2072</v>
      </c>
      <c r="G1120" s="1"/>
      <c r="H1120" s="1"/>
    </row>
    <row r="1121" spans="1:8" ht="29.45" hidden="1" customHeight="1" x14ac:dyDescent="0.25">
      <c r="A1121" s="218" t="str">
        <f>'02 LISTA CONTROLLO E RAPPORTO'!A1121</f>
        <v/>
      </c>
      <c r="B1121" s="219"/>
      <c r="C1121" s="234" t="str">
        <f>'02 LISTA CONTROLLO E RAPPORTO'!C1121</f>
        <v>Il rack deve essere messo a terra conformemente al capitolo 4.8 «Esempio di schema sinottico di messa a terra diretta» della guida dell’UFPP «Ampliamento dei sistemi telematici».</v>
      </c>
      <c r="D1121" s="236"/>
      <c r="E1121" s="8" t="s">
        <v>2072</v>
      </c>
      <c r="F1121" s="8" t="s">
        <v>2072</v>
      </c>
      <c r="G1121" s="1"/>
      <c r="H1121" s="1"/>
    </row>
    <row r="1122" spans="1:8" ht="29.45" hidden="1" customHeight="1" x14ac:dyDescent="0.25">
      <c r="A1122" s="218" t="str">
        <f>'02 LISTA CONTROLLO E RAPPORTO'!A1122</f>
        <v/>
      </c>
      <c r="B1122" s="219"/>
      <c r="C1122" s="234" t="str">
        <f>'02 LISTA CONTROLLO E RAPPORTO'!C1122</f>
        <v>In caso contrario, il proprietario può andare incontro a conseguenze di responsabilità civile, eventualità di cui deve essere informato.</v>
      </c>
      <c r="D1122" s="236"/>
      <c r="E1122" s="8" t="s">
        <v>2072</v>
      </c>
      <c r="F1122" s="8" t="s">
        <v>2072</v>
      </c>
      <c r="G1122" s="1"/>
      <c r="H1122" s="1"/>
    </row>
    <row r="1123" spans="1:8" ht="45" hidden="1" customHeight="1" x14ac:dyDescent="0.25">
      <c r="A1123" s="628" t="str">
        <f>'02 LISTA CONTROLLO E RAPPORTO'!A1123</f>
        <v/>
      </c>
      <c r="B1123" s="61">
        <f>'02 LISTA CONTROLLO E RAPPORTO'!B1123</f>
        <v>7304.05</v>
      </c>
      <c r="C1123" s="12" t="str">
        <f>'02 LISTA CONTROLLO E RAPPORTO'!C1123</f>
        <v>Descrizione del difetto: manca l’impianto di commutazione per utenti (ICU).</v>
      </c>
      <c r="D1123" s="72"/>
      <c r="E1123" s="8" t="s">
        <v>2072</v>
      </c>
      <c r="F1123" s="8" t="s">
        <v>2072</v>
      </c>
      <c r="G1123" s="1"/>
      <c r="H1123" s="1"/>
    </row>
    <row r="1124" spans="1:8" ht="29.45" hidden="1" customHeight="1" x14ac:dyDescent="0.25">
      <c r="A1124" s="218" t="str">
        <f>'02 LISTA CONTROLLO E RAPPORTO'!A1124</f>
        <v/>
      </c>
      <c r="B1124" s="219"/>
      <c r="C1124" s="234" t="str">
        <f>'02 LISTA CONTROLLO E RAPPORTO'!C1124</f>
        <v>L’ICU deve essere procurato da uno specialista conformemente alle installazioni telematiche originariamente previste.</v>
      </c>
      <c r="D1124" s="236"/>
      <c r="E1124" s="8" t="s">
        <v>2072</v>
      </c>
      <c r="F1124" s="8" t="s">
        <v>2072</v>
      </c>
      <c r="G1124" s="1"/>
      <c r="H1124" s="1"/>
    </row>
    <row r="1125" spans="1:8" ht="45" hidden="1" customHeight="1" x14ac:dyDescent="0.25">
      <c r="A1125" s="628" t="str">
        <f>'02 LISTA CONTROLLO E RAPPORTO'!A1125</f>
        <v/>
      </c>
      <c r="B1125" s="61">
        <f>'02 LISTA CONTROLLO E RAPPORTO'!B1125</f>
        <v>7304.06</v>
      </c>
      <c r="C1125" s="12" t="str">
        <f>'02 LISTA CONTROLLO E RAPPORTO'!C1125</f>
        <v>Descrizione del difetto: manca uno switch (distributore di rete).</v>
      </c>
      <c r="D1125" s="72"/>
      <c r="E1125" s="8" t="s">
        <v>2072</v>
      </c>
      <c r="F1125" s="8" t="s">
        <v>2072</v>
      </c>
      <c r="G1125" s="1"/>
      <c r="H1125" s="1"/>
    </row>
    <row r="1126" spans="1:8" ht="44.1" hidden="1" customHeight="1" x14ac:dyDescent="0.25">
      <c r="A1126" s="218" t="str">
        <f>'02 LISTA CONTROLLO E RAPPORTO'!A1126</f>
        <v/>
      </c>
      <c r="B1126" s="219"/>
      <c r="C1126" s="234" t="str">
        <f>'02 LISTA CONTROLLO E RAPPORTO'!C1126</f>
        <v>Il distributore di rete deve essere procurato da uno specialista conformemente alle installazioni telematiche originariamente previste e i collegamenti previsti devono essere ristabiliti.</v>
      </c>
      <c r="D1126" s="236"/>
      <c r="E1126" s="8" t="s">
        <v>2072</v>
      </c>
      <c r="F1126" s="8" t="s">
        <v>2072</v>
      </c>
      <c r="G1126" s="1"/>
      <c r="H1126" s="1"/>
    </row>
    <row r="1127" spans="1:8" ht="48.75" hidden="1" customHeight="1" x14ac:dyDescent="0.25">
      <c r="A1127" s="632" t="str">
        <f>'02 LISTA CONTROLLO E RAPPORTO'!A1127</f>
        <v/>
      </c>
      <c r="B1127" s="194">
        <f>'02 LISTA CONTROLLO E RAPPORTO'!B1127</f>
        <v>7304.07</v>
      </c>
      <c r="C1127" s="60" t="str">
        <f>'02 LISTA CONTROLLO E RAPPORTO'!C1127</f>
        <v>Descrizione del difetto: il router è guasto o manca.</v>
      </c>
      <c r="D1127" s="155"/>
      <c r="E1127" s="8" t="s">
        <v>2072</v>
      </c>
      <c r="F1127" s="8" t="s">
        <v>2072</v>
      </c>
      <c r="G1127" s="1"/>
      <c r="H1127" s="1"/>
    </row>
    <row r="1128" spans="1:8" ht="15" hidden="1" customHeight="1" x14ac:dyDescent="0.25">
      <c r="A1128" s="218" t="str">
        <f>'02 LISTA CONTROLLO E RAPPORTO'!A1128</f>
        <v/>
      </c>
      <c r="B1128" s="219"/>
      <c r="C1128" s="234" t="str">
        <f>'02 LISTA CONTROLLO E RAPPORTO'!C1128</f>
        <v>Si deve procurare un nuovo router o incaricare uno specialista di sostituirlo.</v>
      </c>
      <c r="D1128" s="236"/>
      <c r="E1128" s="8" t="s">
        <v>2072</v>
      </c>
      <c r="F1128" s="8" t="s">
        <v>2072</v>
      </c>
      <c r="G1128" s="1"/>
      <c r="H1128" s="1"/>
    </row>
    <row r="1129" spans="1:8" ht="29.45" hidden="1" customHeight="1" thickBot="1" x14ac:dyDescent="0.3">
      <c r="A1129" s="218" t="str">
        <f>'02 LISTA CONTROLLO E RAPPORTO'!A1129</f>
        <v/>
      </c>
      <c r="B1129" s="222"/>
      <c r="C1129" s="617" t="str">
        <f>'02 LISTA CONTROLLO E RAPPORTO'!C1129</f>
        <v>Se il router è guasto o manca, la costruzione di protezione non è pronta all’esercizio. La procedura da seguire deve essere concordata con l’ente cantonale responsabile delle costruzioni di protezione.</v>
      </c>
      <c r="D1129" s="237"/>
      <c r="E1129" s="8" t="s">
        <v>2072</v>
      </c>
      <c r="F1129" s="8" t="s">
        <v>2072</v>
      </c>
      <c r="G1129" s="1"/>
      <c r="H1129" s="1"/>
    </row>
    <row r="1130" spans="1:8" ht="16.5" hidden="1" customHeight="1" thickBot="1" x14ac:dyDescent="0.3">
      <c r="A1130" s="154" t="str">
        <f>'02 LISTA CONTROLLO E RAPPORTO'!A1130</f>
        <v/>
      </c>
      <c r="B1130" s="614">
        <f>'02 LISTA CONTROLLO E RAPPORTO'!B1130</f>
        <v>7400</v>
      </c>
      <c r="C1130" s="615" t="str">
        <f>'02 LISTA CONTROLLO E RAPPORTO'!C1130</f>
        <v>Collegamenti telefonici e dati</v>
      </c>
      <c r="D1130" s="612"/>
      <c r="E1130" s="8" t="s">
        <v>2072</v>
      </c>
      <c r="F1130" s="8" t="s">
        <v>2072</v>
      </c>
      <c r="G1130" s="1"/>
      <c r="H1130" s="1"/>
    </row>
    <row r="1131" spans="1:8" ht="15.75" hidden="1" thickBot="1" x14ac:dyDescent="0.3">
      <c r="A1131" s="73" t="str">
        <f>'02 LISTA CONTROLLO E RAPPORTO'!A1131</f>
        <v/>
      </c>
      <c r="B1131" s="203">
        <f>'02 LISTA CONTROLLO E RAPPORTO'!B1131</f>
        <v>7401</v>
      </c>
      <c r="C1131" s="616" t="str">
        <f>'02 LISTA CONTROLLO E RAPPORTO'!C1131</f>
        <v>Collegamenti telefonici e Internet</v>
      </c>
      <c r="D1131" s="603"/>
      <c r="E1131" s="8" t="s">
        <v>2072</v>
      </c>
      <c r="F1131" s="8" t="s">
        <v>2072</v>
      </c>
      <c r="G1131" s="1"/>
      <c r="H1131" s="1"/>
    </row>
    <row r="1132" spans="1:8" ht="48.75" hidden="1" customHeight="1" x14ac:dyDescent="0.25">
      <c r="A1132" s="69" t="str">
        <f>'02 LISTA CONTROLLO E RAPPORTO'!A1132</f>
        <v/>
      </c>
      <c r="B1132" s="197">
        <f>'02 LISTA CONTROLLO E RAPPORTO'!B1132</f>
        <v>7401.01</v>
      </c>
      <c r="C1132" s="70" t="str">
        <f>'02 LISTA CONTROLLO E RAPPORTO'!C1132</f>
        <v>Descrizione del difetto: non tutti i collegamenti telefonici IP sono in funzione.</v>
      </c>
      <c r="D1132" s="155"/>
      <c r="E1132" s="8" t="s">
        <v>2072</v>
      </c>
      <c r="F1132" s="8" t="s">
        <v>2072</v>
      </c>
      <c r="G1132" s="1"/>
      <c r="H1132" s="1"/>
    </row>
    <row r="1133" spans="1:8" ht="29.45" hidden="1" customHeight="1" x14ac:dyDescent="0.25">
      <c r="A1133" s="218" t="str">
        <f>'02 LISTA CONTROLLO E RAPPORTO'!A1133</f>
        <v/>
      </c>
      <c r="B1133" s="219"/>
      <c r="C1133" s="234" t="str">
        <f>'02 LISTA CONTROLLO E RAPPORTO'!C1133</f>
        <v>Un numero minimo di «collegamenti telefonici IP» attivi dev’essere in funzione conformemente alla guida pratica UFPP «Ampliamento dei sistemi telematici».</v>
      </c>
      <c r="D1133" s="236"/>
      <c r="E1133" s="8" t="s">
        <v>2072</v>
      </c>
      <c r="F1133" s="8" t="s">
        <v>2072</v>
      </c>
      <c r="G1133" s="1"/>
      <c r="H1133" s="1"/>
    </row>
    <row r="1134" spans="1:8" ht="43.7" hidden="1" customHeight="1" x14ac:dyDescent="0.25">
      <c r="A1134" s="218" t="str">
        <f>'02 LISTA CONTROLLO E RAPPORTO'!A1134</f>
        <v/>
      </c>
      <c r="B1134" s="219"/>
      <c r="C1134" s="234" t="str">
        <f>'02 LISTA CONTROLLO E RAPPORTO'!C1134</f>
        <v>Se i «collegamenti telefonici IP» non sono in funzione, la costruzione di protezione non è pronta all’esercizio. La procedura da seguire deve essere concordata con l’ente cantonale responsabile delle costruzioni di protezione.</v>
      </c>
      <c r="D1134" s="236"/>
      <c r="E1134" s="8" t="s">
        <v>2072</v>
      </c>
      <c r="F1134" s="8" t="s">
        <v>2072</v>
      </c>
      <c r="G1134" s="1"/>
      <c r="H1134" s="1"/>
    </row>
    <row r="1135" spans="1:8" ht="59.25" hidden="1" customHeight="1" x14ac:dyDescent="0.25">
      <c r="A1135" s="76" t="str">
        <f>'02 LISTA CONTROLLO E RAPPORTO'!A1135</f>
        <v/>
      </c>
      <c r="B1135" s="195">
        <f>'02 LISTA CONTROLLO E RAPPORTO'!B1135</f>
        <v>7401.02</v>
      </c>
      <c r="C1135" s="75" t="str">
        <f>'02 LISTA CONTROLLO E RAPPORTO'!C1135</f>
        <v>Descrizione del difetto: il collegamento verso l’esterno per il funzionamento di manutenzione manca o è stato messo fuori servizio.</v>
      </c>
      <c r="D1135" s="79"/>
      <c r="E1135" s="8" t="s">
        <v>2072</v>
      </c>
      <c r="F1135" s="8" t="s">
        <v>2072</v>
      </c>
      <c r="G1135" s="1"/>
      <c r="H1135" s="1"/>
    </row>
    <row r="1136" spans="1:8" ht="57" hidden="1" customHeight="1" x14ac:dyDescent="0.25">
      <c r="A1136" s="218" t="str">
        <f>'02 LISTA CONTROLLO E RAPPORTO'!A1136</f>
        <v/>
      </c>
      <c r="B1136" s="219"/>
      <c r="C1136" s="234"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36" s="236"/>
      <c r="E1136" s="8" t="s">
        <v>2072</v>
      </c>
      <c r="F1136" s="8" t="s">
        <v>2072</v>
      </c>
      <c r="G1136" s="1"/>
      <c r="H1136" s="1"/>
    </row>
    <row r="1137" spans="1:8" ht="29.45" hidden="1" customHeight="1" x14ac:dyDescent="0.25">
      <c r="A1137" s="218" t="str">
        <f>'02 LISTA CONTROLLO E RAPPORTO'!A1137</f>
        <v/>
      </c>
      <c r="B1137" s="219"/>
      <c r="C1137" s="234" t="str">
        <f>'02 LISTA CONTROLLO E RAPPORTO'!C1137</f>
        <v>In caso contrario, il proprietario può andare incontro a conseguenze di responsabilità civile, eventualità di cui deve essere informato.</v>
      </c>
      <c r="D1137" s="236"/>
      <c r="E1137" s="8" t="s">
        <v>2072</v>
      </c>
      <c r="F1137" s="8" t="s">
        <v>2072</v>
      </c>
      <c r="G1137" s="1"/>
      <c r="H1137" s="1"/>
    </row>
    <row r="1138" spans="1:8" ht="45" hidden="1" customHeight="1" x14ac:dyDescent="0.25">
      <c r="A1138" s="67" t="str">
        <f>'02 LISTA CONTROLLO E RAPPORTO'!A1138</f>
        <v/>
      </c>
      <c r="B1138" s="61">
        <f>'02 LISTA CONTROLLO E RAPPORTO'!B1138</f>
        <v>7401.03</v>
      </c>
      <c r="C1138" s="12" t="str">
        <f>'02 LISTA CONTROLLO E RAPPORTO'!C1138</f>
        <v>Descrizione del difetto: nell’ubicazione di condotta attiva manca un collegamento a una rete di dati (Internet) tramite scatola CU.</v>
      </c>
      <c r="D1138" s="72"/>
      <c r="E1138" s="8" t="s">
        <v>2072</v>
      </c>
      <c r="F1138" s="8" t="s">
        <v>2072</v>
      </c>
      <c r="G1138" s="1"/>
      <c r="H1138" s="1"/>
    </row>
    <row r="1139" spans="1:8" ht="15" hidden="1" customHeight="1" x14ac:dyDescent="0.25">
      <c r="A1139" s="218" t="str">
        <f>'02 LISTA CONTROLLO E RAPPORTO'!A1139</f>
        <v/>
      </c>
      <c r="B1139" s="219"/>
      <c r="C1139" s="234" t="str">
        <f>'02 LISTA CONTROLLO E RAPPORTO'!C1139</f>
        <v>Si deve incaricare uno specialista di installare il collegamento.</v>
      </c>
      <c r="D1139" s="236"/>
      <c r="E1139" s="8" t="s">
        <v>2072</v>
      </c>
      <c r="F1139" s="8" t="s">
        <v>2072</v>
      </c>
      <c r="G1139" s="1"/>
      <c r="H1139" s="1"/>
    </row>
    <row r="1140" spans="1:8" ht="46.5" hidden="1" customHeight="1" x14ac:dyDescent="0.25">
      <c r="A1140" s="65" t="str">
        <f>'02 LISTA CONTROLLO E RAPPORTO'!A1140</f>
        <v/>
      </c>
      <c r="B1140" s="187">
        <f>'02 LISTA CONTROLLO E RAPPORTO'!B1140</f>
        <v>7401.04</v>
      </c>
      <c r="C1140" s="58" t="str">
        <f>'02 LISTA CONTROLLO E RAPPORTO'!C1140</f>
        <v>Descrizione del difetto: i numeri telefonici della costruzione di protezione sono stati erroneamente inseriti nella lista dei numeri di telefono.</v>
      </c>
      <c r="D1140" s="71"/>
      <c r="E1140" s="8" t="s">
        <v>2072</v>
      </c>
      <c r="F1140" s="8" t="s">
        <v>2072</v>
      </c>
      <c r="G1140" s="1"/>
      <c r="H1140" s="1"/>
    </row>
    <row r="1141" spans="1:8" ht="15" hidden="1" customHeight="1" x14ac:dyDescent="0.25">
      <c r="A1141" s="218" t="str">
        <f>'02 LISTA CONTROLLO E RAPPORTO'!A1141</f>
        <v/>
      </c>
      <c r="B1141" s="219"/>
      <c r="C1141" s="234" t="str">
        <f>'02 LISTA CONTROLLO E RAPPORTO'!C1141</f>
        <v>Il proprietario deve chiedere all’operatore telefonico di cancellare l’iscrizione dall’elenco.</v>
      </c>
      <c r="D1141" s="236"/>
      <c r="E1141" s="8" t="s">
        <v>2072</v>
      </c>
      <c r="F1141" s="8" t="s">
        <v>2072</v>
      </c>
      <c r="G1141" s="1"/>
      <c r="H1141" s="1"/>
    </row>
    <row r="1142" spans="1:8" ht="46.5" hidden="1" customHeight="1" x14ac:dyDescent="0.25">
      <c r="A1142" s="65" t="str">
        <f>'02 LISTA CONTROLLO E RAPPORTO'!A1142</f>
        <v/>
      </c>
      <c r="B1142" s="187">
        <f>'02 LISTA CONTROLLO E RAPPORTO'!B1142</f>
        <v>7401.05</v>
      </c>
      <c r="C1142" s="58" t="str">
        <f>'02 LISTA CONTROLLO E RAPPORTO'!C1142</f>
        <v>Descrizione del difetto: il raccordo TV nell’ubicazione di condotta, se presente, non funziona.</v>
      </c>
      <c r="D1142" s="71"/>
      <c r="E1142" s="8" t="s">
        <v>2072</v>
      </c>
      <c r="F1142" s="8" t="s">
        <v>2072</v>
      </c>
      <c r="G1142" s="1"/>
      <c r="H1142" s="1"/>
    </row>
    <row r="1143" spans="1:8" ht="15" hidden="1" customHeight="1" thickBot="1" x14ac:dyDescent="0.3">
      <c r="A1143" s="218" t="str">
        <f>'02 LISTA CONTROLLO E RAPPORTO'!A1143</f>
        <v/>
      </c>
      <c r="B1143" s="222"/>
      <c r="C1143" s="617" t="str">
        <f>'02 LISTA CONTROLLO E RAPPORTO'!C1143</f>
        <v>Se è presente, il raccordo TV deve essere riparato da un professionista.</v>
      </c>
      <c r="D1143" s="236"/>
      <c r="E1143" s="8" t="s">
        <v>2072</v>
      </c>
      <c r="F1143" s="8" t="s">
        <v>2072</v>
      </c>
      <c r="G1143" s="1"/>
      <c r="H1143" s="1"/>
    </row>
    <row r="1144" spans="1:8" ht="46.5" hidden="1" customHeight="1" thickBot="1" x14ac:dyDescent="0.3">
      <c r="A1144" s="167" t="str">
        <f>'02 LISTA CONTROLLO E RAPPORTO'!A1144</f>
        <v/>
      </c>
      <c r="B1144" s="190">
        <f>'02 LISTA CONTROLLO E RAPPORTO'!B1144</f>
        <v>7500</v>
      </c>
      <c r="C1144" s="629" t="str">
        <f>'02 LISTA CONTROLLO E RAPPORTO'!C1144</f>
        <v xml:space="preserve">Difetti straordinari nel capitolo «Trm e telematica» secondo le Istruzioni CPCP (art.11 cpv. 5) </v>
      </c>
      <c r="D1144" s="210"/>
      <c r="E1144" s="8" t="s">
        <v>2072</v>
      </c>
      <c r="F1144" s="8" t="s">
        <v>2072</v>
      </c>
      <c r="G1144" s="1"/>
      <c r="H1144" s="1"/>
    </row>
    <row r="1145" spans="1:8" ht="46.5" hidden="1" customHeight="1" x14ac:dyDescent="0.25">
      <c r="A1145" s="164" t="str">
        <f>'02 LISTA CONTROLLO E RAPPORTO'!A1145</f>
        <v/>
      </c>
      <c r="B1145" s="191">
        <f>'02 LISTA CONTROLLO E RAPPORTO'!B1145</f>
        <v>7501</v>
      </c>
      <c r="C1145" s="420" t="str">
        <f>'02 LISTA CONTROLLO E RAPPORTO'!C1145</f>
        <v>Descrizione del difetto:</v>
      </c>
      <c r="D1145" s="159"/>
      <c r="E1145" s="8" t="s">
        <v>2072</v>
      </c>
      <c r="F1145" s="8" t="s">
        <v>2072</v>
      </c>
      <c r="G1145" s="1"/>
      <c r="H1145" s="1"/>
    </row>
    <row r="1146" spans="1:8" ht="46.5" hidden="1" customHeight="1" x14ac:dyDescent="0.25">
      <c r="A1146" s="630" t="str">
        <f>'02 LISTA CONTROLLO E RAPPORTO'!A1146</f>
        <v/>
      </c>
      <c r="B1146" s="192">
        <f>'02 LISTA CONTROLLO E RAPPORTO'!B1146</f>
        <v>7502</v>
      </c>
      <c r="C1146" s="423" t="str">
        <f>'02 LISTA CONTROLLO E RAPPORTO'!C1146</f>
        <v>Descrizione del difetto:</v>
      </c>
      <c r="D1146" s="159"/>
      <c r="E1146" s="8" t="s">
        <v>2072</v>
      </c>
      <c r="F1146" s="8" t="s">
        <v>2072</v>
      </c>
      <c r="G1146" s="1"/>
      <c r="H1146" s="1"/>
    </row>
    <row r="1147" spans="1:8" ht="46.5" hidden="1" customHeight="1" thickBot="1" x14ac:dyDescent="0.3">
      <c r="A1147" s="162" t="str">
        <f>'02 LISTA CONTROLLO E RAPPORTO'!A1147</f>
        <v/>
      </c>
      <c r="B1147" s="193">
        <f>'02 LISTA CONTROLLO E RAPPORTO'!B1147</f>
        <v>7503</v>
      </c>
      <c r="C1147" s="631" t="str">
        <f>'02 LISTA CONTROLLO E RAPPORTO'!C1147</f>
        <v>Descrizione del difetto:</v>
      </c>
      <c r="D1147" s="597"/>
      <c r="E1147" s="8" t="s">
        <v>2072</v>
      </c>
      <c r="F1147" s="8" t="s">
        <v>2072</v>
      </c>
      <c r="G1147" s="1"/>
      <c r="H1147" s="1"/>
    </row>
    <row r="1148" spans="1:8" ht="19.5" hidden="1" thickBot="1" x14ac:dyDescent="0.3">
      <c r="A1148" s="211" t="str">
        <f>'02 LISTA CONTROLLO E RAPPORTO'!A1148</f>
        <v/>
      </c>
      <c r="B1148" s="387">
        <f>'02 LISTA CONTROLLO E RAPPORTO'!B1148</f>
        <v>8000</v>
      </c>
      <c r="C1148" s="613" t="str">
        <f>'02 LISTA CONTROLLO E RAPPORTO'!C1148</f>
        <v>Installazioni del servizio sanitario</v>
      </c>
      <c r="D1148" s="602"/>
      <c r="E1148" s="8" t="s">
        <v>2072</v>
      </c>
      <c r="F1148" s="8" t="s">
        <v>2072</v>
      </c>
      <c r="G1148" s="1"/>
      <c r="H1148" s="1"/>
    </row>
    <row r="1149" spans="1:8" ht="16.5" hidden="1" customHeight="1" thickBot="1" x14ac:dyDescent="0.3">
      <c r="A1149" s="154" t="str">
        <f>'02 LISTA CONTROLLO E RAPPORTO'!A1149</f>
        <v/>
      </c>
      <c r="B1149" s="614">
        <f>'02 LISTA CONTROLLO E RAPPORTO'!B1149</f>
        <v>8100</v>
      </c>
      <c r="C1149" s="615" t="str">
        <f>'02 LISTA CONTROLLO E RAPPORTO'!C1149</f>
        <v>Installazioni specifiche</v>
      </c>
      <c r="D1149" s="612"/>
      <c r="E1149" s="8" t="s">
        <v>2072</v>
      </c>
      <c r="F1149" s="8" t="s">
        <v>2072</v>
      </c>
      <c r="G1149" s="1"/>
      <c r="H1149" s="1"/>
    </row>
    <row r="1150" spans="1:8" ht="15.75" hidden="1" customHeight="1" thickBot="1" x14ac:dyDescent="0.3">
      <c r="A1150" s="73" t="str">
        <f>'02 LISTA CONTROLLO E RAPPORTO'!A1150</f>
        <v/>
      </c>
      <c r="B1150" s="203">
        <f>'02 LISTA CONTROLLO E RAPPORTO'!B1150</f>
        <v>8101</v>
      </c>
      <c r="C1150" s="616" t="str">
        <f>'02 LISTA CONTROLLO E RAPPORTO'!C1150</f>
        <v>Dispositivo di trattamento dell’aria per la sala operatoria (DTOP)</v>
      </c>
      <c r="D1150" s="603"/>
      <c r="E1150" s="8" t="s">
        <v>2072</v>
      </c>
      <c r="F1150" s="8" t="s">
        <v>2072</v>
      </c>
      <c r="G1150" s="1"/>
      <c r="H1150" s="1"/>
    </row>
    <row r="1151" spans="1:8" ht="45" hidden="1" customHeight="1" x14ac:dyDescent="0.25">
      <c r="A1151" s="67" t="str">
        <f>'02 LISTA CONTROLLO E RAPPORTO'!A1151</f>
        <v/>
      </c>
      <c r="B1151" s="189">
        <f>'02 LISTA CONTROLLO E RAPPORTO'!B1151</f>
        <v>8101.01</v>
      </c>
      <c r="C1151" s="68" t="str">
        <f>'02 LISTA CONTROLLO E RAPPORTO'!C1151</f>
        <v>Descrizione del difetto: il dispositivo di trattamento dell’aria per la sala operatoria non è stato messo fuori servizio.</v>
      </c>
      <c r="D1151" s="72"/>
      <c r="E1151" s="8" t="s">
        <v>2072</v>
      </c>
      <c r="F1151" s="8" t="s">
        <v>2072</v>
      </c>
      <c r="G1151" s="1"/>
      <c r="H1151" s="1"/>
    </row>
    <row r="1152" spans="1:8" ht="44.1" hidden="1" customHeight="1" thickBot="1" x14ac:dyDescent="0.3">
      <c r="A1152" s="218" t="str">
        <f>'02 LISTA CONTROLLO E RAPPORTO'!A1152</f>
        <v/>
      </c>
      <c r="B1152" s="222"/>
      <c r="C1152" s="617"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52" s="236"/>
      <c r="E1152" s="8" t="s">
        <v>2072</v>
      </c>
      <c r="F1152" s="8" t="s">
        <v>2072</v>
      </c>
      <c r="G1152" s="1"/>
      <c r="H1152" s="1"/>
    </row>
    <row r="1153" spans="1:8" ht="15.75" hidden="1" thickBot="1" x14ac:dyDescent="0.3">
      <c r="A1153" s="73" t="str">
        <f>'02 LISTA CONTROLLO E RAPPORTO'!A1153</f>
        <v/>
      </c>
      <c r="B1153" s="203">
        <f>'02 LISTA CONTROLLO E RAPPORTO'!B1153</f>
        <v>8102</v>
      </c>
      <c r="C1153" s="616" t="str">
        <f>'02 LISTA CONTROLLO E RAPPORTO'!C1153</f>
        <v>Impianto di sterilizzazione</v>
      </c>
      <c r="D1153" s="603"/>
      <c r="E1153" s="8" t="s">
        <v>2072</v>
      </c>
      <c r="F1153" s="8" t="s">
        <v>2072</v>
      </c>
      <c r="G1153" s="1"/>
      <c r="H1153" s="1"/>
    </row>
    <row r="1154" spans="1:8" ht="45" hidden="1" customHeight="1" x14ac:dyDescent="0.25">
      <c r="A1154" s="67" t="str">
        <f>'02 LISTA CONTROLLO E RAPPORTO'!A1154</f>
        <v/>
      </c>
      <c r="B1154" s="189">
        <f>'02 LISTA CONTROLLO E RAPPORTO'!B1154</f>
        <v>8102.01</v>
      </c>
      <c r="C1154" s="68" t="str">
        <f>'02 LISTA CONTROLLO E RAPPORTO'!C1154</f>
        <v>Descrizione del difetto: l’impianto di sterilizzazione non è stato messo fuori servizio.</v>
      </c>
      <c r="D1154" s="72"/>
      <c r="E1154" s="8" t="s">
        <v>2072</v>
      </c>
      <c r="F1154" s="8" t="s">
        <v>2072</v>
      </c>
      <c r="G1154" s="1"/>
      <c r="H1154" s="1"/>
    </row>
    <row r="1155" spans="1:8" ht="15" hidden="1" customHeight="1" x14ac:dyDescent="0.25">
      <c r="A1155" s="218" t="str">
        <f>'02 LISTA CONTROLLO E RAPPORTO'!A1155</f>
        <v/>
      </c>
      <c r="B1155" s="219"/>
      <c r="C1155" s="234">
        <f>'02 LISTA CONTROLLO E RAPPORTO'!C1155</f>
        <v>0</v>
      </c>
      <c r="D1155" s="236"/>
      <c r="E1155" s="8" t="s">
        <v>2072</v>
      </c>
      <c r="F1155" s="8" t="s">
        <v>2072</v>
      </c>
      <c r="G1155" s="1"/>
      <c r="H1155" s="1"/>
    </row>
    <row r="1156" spans="1:8" ht="29.45" hidden="1" customHeight="1" x14ac:dyDescent="0.25">
      <c r="A1156" s="218" t="str">
        <f>'02 LISTA CONTROLLO E RAPPORTO'!A1156</f>
        <v/>
      </c>
      <c r="B1156" s="219"/>
      <c r="C1156" s="234" t="str">
        <f>'02 LISTA CONTROLLO E RAPPORTO'!C1156</f>
        <v>Gli sterilizzatori a vapore non sono più conformi alle nuove prescrizioni in vigore, pertanto non possono più essere utilizzati e devono essere contrassegnati nel modo seguente:</v>
      </c>
      <c r="D1156" s="236"/>
      <c r="E1156" s="8" t="s">
        <v>2072</v>
      </c>
      <c r="F1156" s="8" t="s">
        <v>2072</v>
      </c>
      <c r="G1156" s="1"/>
      <c r="H1156" s="1"/>
    </row>
    <row r="1157" spans="1:8" ht="30" hidden="1" x14ac:dyDescent="0.25">
      <c r="A1157" s="218" t="str">
        <f>'02 LISTA CONTROLLO E RAPPORTO'!A1157</f>
        <v/>
      </c>
      <c r="B1157" s="222"/>
      <c r="C1157" s="617" t="str">
        <f>'02 LISTA CONTROLLO E RAPPORTO'!C1157</f>
        <v>«FUORI SERVIZIO, può essere utilizzato solo su ordine specifico delle autorità!»</v>
      </c>
      <c r="D1157" s="236"/>
      <c r="E1157" s="8" t="s">
        <v>2072</v>
      </c>
      <c r="F1157" s="8" t="s">
        <v>2072</v>
      </c>
      <c r="G1157" s="1"/>
      <c r="H1157" s="1"/>
    </row>
    <row r="1158" spans="1:8" ht="15.75" hidden="1" thickBot="1" x14ac:dyDescent="0.3">
      <c r="A1158" s="73" t="str">
        <f>'02 LISTA CONTROLLO E RAPPORTO'!A1158</f>
        <v/>
      </c>
      <c r="B1158" s="203">
        <f>'02 LISTA CONTROLLO E RAPPORTO'!B1158</f>
        <v>8103</v>
      </c>
      <c r="C1158" s="616" t="str">
        <f>'02 LISTA CONTROLLO E RAPPORTO'!C1158</f>
        <v>Rivestimento antistatico del pavimento</v>
      </c>
      <c r="D1158" s="603"/>
      <c r="E1158" s="8" t="s">
        <v>2072</v>
      </c>
      <c r="F1158" s="8" t="s">
        <v>2072</v>
      </c>
      <c r="G1158" s="1"/>
      <c r="H1158" s="1"/>
    </row>
    <row r="1159" spans="1:8" ht="46.5" hidden="1" customHeight="1" x14ac:dyDescent="0.25">
      <c r="A1159" s="65" t="str">
        <f>'02 LISTA CONTROLLO E RAPPORTO'!A1159</f>
        <v/>
      </c>
      <c r="B1159" s="186">
        <f>'02 LISTA CONTROLLO E RAPPORTO'!B1159</f>
        <v>8103.01</v>
      </c>
      <c r="C1159" s="66" t="str">
        <f>'02 LISTA CONTROLLO E RAPPORTO'!C1159</f>
        <v>Descrizione del difetto: il pavimento non è munito di rivestimento antistatico.</v>
      </c>
      <c r="D1159" s="71"/>
      <c r="E1159" s="8" t="s">
        <v>2072</v>
      </c>
      <c r="F1159" s="8" t="s">
        <v>2072</v>
      </c>
      <c r="G1159" s="1"/>
      <c r="H1159" s="1"/>
    </row>
    <row r="1160" spans="1:8" ht="15" hidden="1" customHeight="1" x14ac:dyDescent="0.25">
      <c r="A1160" s="218" t="str">
        <f>'02 LISTA CONTROLLO E RAPPORTO'!A1160</f>
        <v/>
      </c>
      <c r="B1160" s="219"/>
      <c r="C1160" s="621" t="str">
        <f>'02 LISTA CONTROLLO E RAPPORTO'!C1160</f>
        <v>Nei seguenti locali del rifugio è prescritto un rivestimento antistatico del pavimento:</v>
      </c>
      <c r="D1160" s="236"/>
      <c r="E1160" s="8" t="s">
        <v>2072</v>
      </c>
      <c r="F1160" s="8" t="s">
        <v>2072</v>
      </c>
      <c r="G1160" s="1"/>
      <c r="H1160" s="1"/>
    </row>
    <row r="1161" spans="1:8" ht="15" hidden="1" customHeight="1" x14ac:dyDescent="0.25">
      <c r="A1161" s="218" t="str">
        <f>'02 LISTA CONTROLLO E RAPPORTO'!A1161</f>
        <v/>
      </c>
      <c r="B1161" s="219"/>
      <c r="C1161" s="622" t="str">
        <f>'02 LISTA CONTROLLO E RAPPORTO'!C1161</f>
        <v>-        sala operatoria,</v>
      </c>
      <c r="D1161" s="236"/>
      <c r="E1161" s="8" t="s">
        <v>2072</v>
      </c>
      <c r="F1161" s="8" t="s">
        <v>2072</v>
      </c>
      <c r="G1161" s="1"/>
      <c r="H1161" s="1"/>
    </row>
    <row r="1162" spans="1:8" ht="15" hidden="1" customHeight="1" x14ac:dyDescent="0.25">
      <c r="A1162" s="218" t="str">
        <f>'02 LISTA CONTROLLO E RAPPORTO'!A1162</f>
        <v/>
      </c>
      <c r="B1162" s="219"/>
      <c r="C1162" s="622" t="str">
        <f>'02 LISTA CONTROLLO E RAPPORTO'!C1162</f>
        <v>-        preparazione,</v>
      </c>
      <c r="D1162" s="236"/>
      <c r="E1162" s="8" t="s">
        <v>2072</v>
      </c>
      <c r="F1162" s="8" t="s">
        <v>2072</v>
      </c>
      <c r="G1162" s="1"/>
      <c r="H1162" s="1"/>
    </row>
    <row r="1163" spans="1:8" ht="15" hidden="1" customHeight="1" x14ac:dyDescent="0.25">
      <c r="A1163" s="218" t="str">
        <f>'02 LISTA CONTROLLO E RAPPORTO'!A1163</f>
        <v/>
      </c>
      <c r="B1163" s="219"/>
      <c r="C1163" s="622" t="str">
        <f>'02 LISTA CONTROLLO E RAPPORTO'!C1163</f>
        <v>-        ambulatorio,</v>
      </c>
      <c r="D1163" s="236"/>
      <c r="E1163" s="8" t="s">
        <v>2072</v>
      </c>
      <c r="F1163" s="8" t="s">
        <v>2072</v>
      </c>
      <c r="G1163" s="1"/>
      <c r="H1163" s="1"/>
    </row>
    <row r="1164" spans="1:8" ht="15" hidden="1" customHeight="1" x14ac:dyDescent="0.25">
      <c r="A1164" s="218" t="str">
        <f>'02 LISTA CONTROLLO E RAPPORTO'!A1164</f>
        <v/>
      </c>
      <c r="B1164" s="219"/>
      <c r="C1164" s="622" t="str">
        <f>'02 LISTA CONTROLLO E RAPPORTO'!C1164</f>
        <v>-        gessi (solo negli osp prot),</v>
      </c>
      <c r="D1164" s="236"/>
      <c r="E1164" s="8" t="s">
        <v>2072</v>
      </c>
      <c r="F1164" s="8" t="s">
        <v>2072</v>
      </c>
      <c r="G1164" s="1"/>
      <c r="H1164" s="1"/>
    </row>
    <row r="1165" spans="1:8" ht="15" hidden="1" customHeight="1" x14ac:dyDescent="0.25">
      <c r="A1165" s="218" t="str">
        <f>'02 LISTA CONTROLLO E RAPPORTO'!A1165</f>
        <v/>
      </c>
      <c r="B1165" s="219"/>
      <c r="C1165" s="622" t="str">
        <f>'02 LISTA CONTROLLO E RAPPORTO'!C1165</f>
        <v>-        radiologia (solo negli osp prot),</v>
      </c>
      <c r="D1165" s="236"/>
      <c r="E1165" s="8" t="s">
        <v>2072</v>
      </c>
      <c r="F1165" s="8" t="s">
        <v>2072</v>
      </c>
      <c r="G1165" s="1"/>
      <c r="H1165" s="1"/>
    </row>
    <row r="1166" spans="1:8" ht="15" hidden="1" customHeight="1" x14ac:dyDescent="0.25">
      <c r="A1166" s="218" t="str">
        <f>'02 LISTA CONTROLLO E RAPPORTO'!A1166</f>
        <v/>
      </c>
      <c r="B1166" s="219"/>
      <c r="C1166" s="622" t="str">
        <f>'02 LISTA CONTROLLO E RAPPORTO'!C1166</f>
        <v>-        farmacia,</v>
      </c>
      <c r="D1166" s="236"/>
      <c r="E1166" s="8" t="s">
        <v>2072</v>
      </c>
      <c r="F1166" s="8" t="s">
        <v>2072</v>
      </c>
      <c r="G1166" s="1"/>
      <c r="H1166" s="1"/>
    </row>
    <row r="1167" spans="1:8" ht="15" hidden="1" customHeight="1" x14ac:dyDescent="0.25">
      <c r="A1167" s="218" t="str">
        <f>'02 LISTA CONTROLLO E RAPPORTO'!A1167</f>
        <v/>
      </c>
      <c r="B1167" s="219"/>
      <c r="C1167" s="622" t="str">
        <f>'02 LISTA CONTROLLO E RAPPORTO'!C1167</f>
        <v>-        laboratorio e</v>
      </c>
      <c r="D1167" s="236"/>
      <c r="E1167" s="8" t="s">
        <v>2072</v>
      </c>
      <c r="F1167" s="8" t="s">
        <v>2072</v>
      </c>
      <c r="G1167" s="1"/>
      <c r="H1167" s="1"/>
    </row>
    <row r="1168" spans="1:8" ht="15" hidden="1" customHeight="1" x14ac:dyDescent="0.25">
      <c r="A1168" s="218" t="str">
        <f>'02 LISTA CONTROLLO E RAPPORTO'!A1168</f>
        <v/>
      </c>
      <c r="B1168" s="219"/>
      <c r="C1168" s="622" t="str">
        <f>'02 LISTA CONTROLLO E RAPPORTO'!C1168</f>
        <v>-        sterilizzazione.</v>
      </c>
      <c r="D1168" s="236"/>
      <c r="E1168" s="8" t="s">
        <v>2072</v>
      </c>
      <c r="F1168" s="8" t="s">
        <v>2072</v>
      </c>
      <c r="G1168" s="1"/>
      <c r="H1168" s="1"/>
    </row>
    <row r="1169" spans="1:8" ht="44.1" hidden="1" customHeight="1" x14ac:dyDescent="0.25">
      <c r="A1169" s="218" t="str">
        <f>'02 LISTA CONTROLLO E RAPPORTO'!A1169</f>
        <v/>
      </c>
      <c r="B1169" s="219"/>
      <c r="C1169" s="621"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69" s="236"/>
      <c r="E1169" s="8" t="s">
        <v>2072</v>
      </c>
      <c r="F1169" s="8" t="s">
        <v>2072</v>
      </c>
      <c r="G1169" s="1"/>
      <c r="H1169" s="1"/>
    </row>
    <row r="1170" spans="1:8" ht="46.5" hidden="1" customHeight="1" x14ac:dyDescent="0.25">
      <c r="A1170" s="627" t="str">
        <f>'02 LISTA CONTROLLO E RAPPORTO'!A1170</f>
        <v/>
      </c>
      <c r="B1170" s="187">
        <f>'02 LISTA CONTROLLO E RAPPORTO'!B1170</f>
        <v>8103.02</v>
      </c>
      <c r="C1170" s="58" t="str">
        <f>'02 LISTA CONTROLLO E RAPPORTO'!C1170</f>
        <v>Descrizione del difetto: il rivestimento antistatico del pavimento è danneggiato.</v>
      </c>
      <c r="D1170" s="71"/>
      <c r="E1170" s="8" t="s">
        <v>2072</v>
      </c>
      <c r="F1170" s="8" t="s">
        <v>2072</v>
      </c>
      <c r="G1170" s="1"/>
      <c r="H1170" s="1"/>
    </row>
    <row r="1171" spans="1:8" ht="29.45" hidden="1" customHeight="1" thickBot="1" x14ac:dyDescent="0.3">
      <c r="A1171" s="218" t="str">
        <f>'02 LISTA CONTROLLO E RAPPORTO'!A1171</f>
        <v/>
      </c>
      <c r="B1171" s="222"/>
      <c r="C1171" s="617" t="str">
        <f>'02 LISTA CONTROLLO E RAPPORTO'!C1171</f>
        <v>Si deve commissionare la riparazione a una ditta specializzata. La procedura da seguire deve essere accordata con l’ente cantonale responsabile delle costruzioni di protezione.</v>
      </c>
      <c r="D1171" s="237"/>
      <c r="E1171" s="8" t="s">
        <v>2072</v>
      </c>
      <c r="F1171" s="8" t="s">
        <v>2072</v>
      </c>
      <c r="G1171" s="1"/>
      <c r="H1171" s="1"/>
    </row>
    <row r="1172" spans="1:8" ht="16.5" hidden="1" customHeight="1" thickBot="1" x14ac:dyDescent="0.3">
      <c r="A1172" s="154" t="str">
        <f>'02 LISTA CONTROLLO E RAPPORTO'!A1172</f>
        <v/>
      </c>
      <c r="B1172" s="614">
        <f>'02 LISTA CONTROLLO E RAPPORTO'!B1172</f>
        <v>8200</v>
      </c>
      <c r="C1172" s="615" t="str">
        <f>'02 LISTA CONTROLLO E RAPPORTO'!C1172</f>
        <v>Approvvigionamento di gas medicinale (ossigeno O2 e protossido d’azoto N2O)</v>
      </c>
      <c r="D1172" s="612"/>
      <c r="E1172" s="8" t="s">
        <v>2072</v>
      </c>
      <c r="F1172" s="8" t="s">
        <v>2072</v>
      </c>
      <c r="G1172" s="1"/>
      <c r="H1172" s="1"/>
    </row>
    <row r="1173" spans="1:8" ht="15.75" hidden="1" thickBot="1" x14ac:dyDescent="0.3">
      <c r="A1173" s="73" t="str">
        <f>'02 LISTA CONTROLLO E RAPPORTO'!A1173</f>
        <v/>
      </c>
      <c r="B1173" s="203">
        <f>'02 LISTA CONTROLLO E RAPPORTO'!B1173</f>
        <v>8201</v>
      </c>
      <c r="C1173" s="616" t="str">
        <f>'02 LISTA CONTROLLO E RAPPORTO'!C1173</f>
        <v>Protossido d’azoto (N2O)</v>
      </c>
      <c r="D1173" s="603"/>
      <c r="E1173" s="8" t="s">
        <v>2072</v>
      </c>
      <c r="F1173" s="8" t="s">
        <v>2072</v>
      </c>
      <c r="G1173" s="1"/>
      <c r="H1173" s="1"/>
    </row>
    <row r="1174" spans="1:8" ht="59.25" hidden="1" customHeight="1" x14ac:dyDescent="0.25">
      <c r="A1174" s="76" t="str">
        <f>'02 LISTA CONTROLLO E RAPPORTO'!A1174</f>
        <v/>
      </c>
      <c r="B1174" s="196">
        <f>'02 LISTA CONTROLLO E RAPPORTO'!B1174</f>
        <v>8201.01</v>
      </c>
      <c r="C1174" s="77" t="str">
        <f>'02 LISTA CONTROLLO E RAPPORTO'!C1174</f>
        <v>Descrizione del difetto: l’impianto del protossido d’azoto (N2O) non è stato smantellato.</v>
      </c>
      <c r="D1174" s="79"/>
      <c r="E1174" s="8" t="s">
        <v>2072</v>
      </c>
      <c r="F1174" s="8" t="s">
        <v>2072</v>
      </c>
      <c r="G1174" s="1"/>
      <c r="H1174" s="1"/>
    </row>
    <row r="1175" spans="1:8" ht="135" hidden="1" x14ac:dyDescent="0.25">
      <c r="A1175" s="218" t="str">
        <f>'02 LISTA CONTROLLO E RAPPORTO'!A1175</f>
        <v/>
      </c>
      <c r="B1175" s="219"/>
      <c r="C1175" s="234"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75" s="236"/>
      <c r="E1175" s="8" t="s">
        <v>2072</v>
      </c>
      <c r="F1175" s="8" t="s">
        <v>2072</v>
      </c>
      <c r="G1175" s="1"/>
      <c r="H1175" s="1"/>
    </row>
    <row r="1176" spans="1:8" ht="15" hidden="1" customHeight="1" x14ac:dyDescent="0.25">
      <c r="A1176" s="218" t="str">
        <f>'02 LISTA CONTROLLO E RAPPORTO'!A1176</f>
        <v/>
      </c>
      <c r="B1176" s="219"/>
      <c r="C1176" s="234" t="str">
        <f>'02 LISTA CONTROLLO E RAPPORTO'!C1176</f>
        <v>(cfr. circolare dell’UFPP del 31.08.2005)</v>
      </c>
      <c r="D1176" s="236"/>
      <c r="E1176" s="8" t="s">
        <v>2072</v>
      </c>
      <c r="F1176" s="8" t="s">
        <v>2072</v>
      </c>
      <c r="G1176" s="1"/>
      <c r="H1176" s="1"/>
    </row>
    <row r="1177" spans="1:8" ht="29.45" hidden="1" customHeight="1" x14ac:dyDescent="0.25">
      <c r="A1177" s="218" t="str">
        <f>'02 LISTA CONTROLLO E RAPPORTO'!A1177</f>
        <v/>
      </c>
      <c r="B1177" s="219"/>
      <c r="C1177" s="234" t="str">
        <f>'02 LISTA CONTROLLO E RAPPORTO'!C1177</f>
        <v>In caso di violazione di queste disposizioni, il proprietario può andare incontro a conseguenze di responsabilità civile, eventualità di cui deve essere informato.</v>
      </c>
      <c r="D1177" s="236"/>
      <c r="E1177" s="8" t="s">
        <v>2072</v>
      </c>
      <c r="F1177" s="8" t="s">
        <v>2072</v>
      </c>
      <c r="G1177" s="1"/>
      <c r="H1177" s="1"/>
    </row>
    <row r="1178" spans="1:8" ht="59.25" hidden="1" customHeight="1" x14ac:dyDescent="0.25">
      <c r="A1178" s="76" t="str">
        <f>'02 LISTA CONTROLLO E RAPPORTO'!A1178</f>
        <v/>
      </c>
      <c r="B1178" s="195">
        <f>'02 LISTA CONTROLLO E RAPPORTO'!B1178</f>
        <v>8201.02</v>
      </c>
      <c r="C1178" s="75" t="str">
        <f>'02 LISTA CONTROLLO E RAPPORTO'!C1178</f>
        <v>Descrizione del difetto: non sono state eliminate tutte le bombole di gas medicinale (N2O).</v>
      </c>
      <c r="D1178" s="79"/>
      <c r="E1178" s="8" t="s">
        <v>2072</v>
      </c>
      <c r="F1178" s="8" t="s">
        <v>2072</v>
      </c>
      <c r="G1178" s="1"/>
      <c r="H1178" s="1"/>
    </row>
    <row r="1179" spans="1:8" ht="29.45" hidden="1" customHeight="1" x14ac:dyDescent="0.25">
      <c r="A1179" s="218" t="str">
        <f>'02 LISTA CONTROLLO E RAPPORTO'!A1179</f>
        <v/>
      </c>
      <c r="B1179" s="219"/>
      <c r="C1179" s="234" t="str">
        <f>'02 LISTA CONTROLLO E RAPPORTO'!C1179</f>
        <v xml:space="preserve">Se nell’impianto di protezione sono presenti bombole di gas medicinale piene o vuote (protossido d’azoto N2O) con vecchio codice colore, queste devono essere smaltite in modo appropriato dal proprietario. </v>
      </c>
      <c r="D1179" s="236"/>
      <c r="E1179" s="8" t="s">
        <v>2072</v>
      </c>
      <c r="F1179" s="8" t="s">
        <v>2072</v>
      </c>
      <c r="G1179" s="1"/>
      <c r="H1179" s="1"/>
    </row>
    <row r="1180" spans="1:8" ht="29.45" hidden="1" customHeight="1" x14ac:dyDescent="0.25">
      <c r="A1180" s="218" t="str">
        <f>'02 LISTA CONTROLLO E RAPPORTO'!A1180</f>
        <v/>
      </c>
      <c r="B1180" s="219"/>
      <c r="C1180" s="234" t="str">
        <f>'02 LISTA CONTROLLO E RAPPORTO'!C1180</f>
        <v>In caso di violazione di queste disposizioni, il proprietario può andare incontro a conseguenze di responsabilità civile, eventualità di cui deve essere informato.</v>
      </c>
      <c r="D1180" s="236"/>
      <c r="E1180" s="8" t="s">
        <v>2072</v>
      </c>
      <c r="F1180" s="8" t="s">
        <v>2072</v>
      </c>
      <c r="G1180" s="1"/>
      <c r="H1180" s="1"/>
    </row>
    <row r="1181" spans="1:8" ht="29.45" hidden="1" customHeight="1" thickBot="1" x14ac:dyDescent="0.3">
      <c r="A1181" s="218" t="str">
        <f>'02 LISTA CONTROLLO E RAPPORTO'!A1181</f>
        <v/>
      </c>
      <c r="B1181" s="222"/>
      <c r="C1181" s="617" t="str">
        <f>'02 LISTA CONTROLLO E RAPPORTO'!C1181</f>
        <v>In presenza di un difetto ci si deve accordare con l’ente cantonale responsabile delle costruzioni di protezione su come procedere.</v>
      </c>
      <c r="D1181" s="236"/>
      <c r="E1181" s="8" t="s">
        <v>2072</v>
      </c>
      <c r="F1181" s="8" t="s">
        <v>2072</v>
      </c>
      <c r="G1181" s="1"/>
      <c r="H1181" s="1"/>
    </row>
    <row r="1182" spans="1:8" ht="15.75" hidden="1" thickBot="1" x14ac:dyDescent="0.3">
      <c r="A1182" s="73" t="str">
        <f>'02 LISTA CONTROLLO E RAPPORTO'!A1182</f>
        <v/>
      </c>
      <c r="B1182" s="203">
        <f>'02 LISTA CONTROLLO E RAPPORTO'!B1182</f>
        <v>8202</v>
      </c>
      <c r="C1182" s="616" t="str">
        <f>'02 LISTA CONTROLLO E RAPPORTO'!C1182</f>
        <v>Posti sanitari protetti «ATTIVI» e «INATTIVI»</v>
      </c>
      <c r="D1182" s="603"/>
      <c r="E1182" s="8" t="s">
        <v>2072</v>
      </c>
      <c r="F1182" s="8" t="s">
        <v>2072</v>
      </c>
      <c r="G1182" s="1"/>
      <c r="H1182" s="1"/>
    </row>
    <row r="1183" spans="1:8" ht="59.25" hidden="1" customHeight="1" x14ac:dyDescent="0.25">
      <c r="A1183" s="76" t="str">
        <f>'02 LISTA CONTROLLO E RAPPORTO'!A1183</f>
        <v/>
      </c>
      <c r="B1183" s="196">
        <f>'02 LISTA CONTROLLO E RAPPORTO'!B1183</f>
        <v>8202.01</v>
      </c>
      <c r="C1183" s="77" t="str">
        <f>'02 LISTA CONTROLLO E RAPPORTO'!C1183</f>
        <v>Descrizione del difetto: non sono state eliminate tutte le bombole di ossigeno medicinale (O2).</v>
      </c>
      <c r="D1183" s="79"/>
      <c r="E1183" s="8" t="s">
        <v>2072</v>
      </c>
      <c r="F1183" s="8" t="s">
        <v>2072</v>
      </c>
      <c r="G1183" s="1"/>
      <c r="H1183" s="1"/>
    </row>
    <row r="1184" spans="1:8" ht="29.45" hidden="1" customHeight="1" x14ac:dyDescent="0.25">
      <c r="A1184" s="218" t="str">
        <f>'02 LISTA CONTROLLO E RAPPORTO'!A1184</f>
        <v/>
      </c>
      <c r="B1184" s="219"/>
      <c r="C1184" s="234" t="str">
        <f>'02 LISTA CONTROLLO E RAPPORTO'!C1184</f>
        <v>Nel posto sanitario protetto le bombole di gas medicinale (ossigeno O2) con vecchio codice colore devono essere smaltite in modo appropriato dal proprietario.</v>
      </c>
      <c r="D1184" s="236"/>
      <c r="E1184" s="8" t="s">
        <v>2072</v>
      </c>
      <c r="F1184" s="8" t="s">
        <v>2072</v>
      </c>
      <c r="G1184" s="1"/>
      <c r="H1184" s="1"/>
    </row>
    <row r="1185" spans="1:8" ht="29.45" hidden="1" customHeight="1" x14ac:dyDescent="0.25">
      <c r="A1185" s="218" t="str">
        <f>'02 LISTA CONTROLLO E RAPPORTO'!A1185</f>
        <v/>
      </c>
      <c r="B1185" s="219"/>
      <c r="C1185" s="234" t="str">
        <f>'02 LISTA CONTROLLO E RAPPORTO'!C1185</f>
        <v>In caso di violazione di queste disposizioni, il proprietario può andare incontro a conseguenze di responsabilità civile, eventualità di cui deve essere informato.</v>
      </c>
      <c r="D1185" s="236"/>
      <c r="E1185" s="8" t="s">
        <v>2072</v>
      </c>
      <c r="F1185" s="8" t="s">
        <v>2072</v>
      </c>
      <c r="G1185" s="1"/>
      <c r="H1185" s="1"/>
    </row>
    <row r="1186" spans="1:8" ht="59.25" hidden="1" customHeight="1" x14ac:dyDescent="0.25">
      <c r="A1186" s="76" t="str">
        <f>'02 LISTA CONTROLLO E RAPPORTO'!A1186</f>
        <v/>
      </c>
      <c r="B1186" s="195">
        <f>'02 LISTA CONTROLLO E RAPPORTO'!B1186</f>
        <v>8202.02</v>
      </c>
      <c r="C1186" s="75" t="str">
        <f>'02 LISTA CONTROLLO E RAPPORTO'!C1186</f>
        <v>Descrizione del difetto: l’approvvigionamento di ossigeno medicinale (O2) non è stato messo fuori servizio e contrassegnato di conseguenza.</v>
      </c>
      <c r="D1186" s="79"/>
      <c r="E1186" s="8" t="s">
        <v>2072</v>
      </c>
      <c r="F1186" s="8" t="s">
        <v>2072</v>
      </c>
      <c r="G1186" s="1"/>
      <c r="H1186" s="1"/>
    </row>
    <row r="1187" spans="1:8" ht="29.45" hidden="1" customHeight="1" x14ac:dyDescent="0.25">
      <c r="A1187" s="218" t="str">
        <f>'02 LISTA CONTROLLO E RAPPORTO'!A1187</f>
        <v/>
      </c>
      <c r="B1187" s="219"/>
      <c r="C1187" s="234" t="str">
        <f>'02 LISTA CONTROLLO E RAPPORTO'!C1187</f>
        <v>L’approvvigionamento di ossigeno medicinale deve essere messo fuori servizio da un’impresa specializzata e contrassegnato con un cartello «FUORI SERVIZIO» (comprese le bombole «bianche»).</v>
      </c>
      <c r="D1187" s="236"/>
      <c r="E1187" s="8" t="s">
        <v>2072</v>
      </c>
      <c r="F1187" s="8" t="s">
        <v>2072</v>
      </c>
      <c r="G1187" s="1"/>
      <c r="H1187" s="1"/>
    </row>
    <row r="1188" spans="1:8" ht="29.45" hidden="1" customHeight="1" thickBot="1" x14ac:dyDescent="0.3">
      <c r="A1188" s="218" t="str">
        <f>'02 LISTA CONTROLLO E RAPPORTO'!A1188</f>
        <v/>
      </c>
      <c r="B1188" s="222"/>
      <c r="C1188" s="617" t="str">
        <f>'02 LISTA CONTROLLO E RAPPORTO'!C1188</f>
        <v>In caso di violazione di queste disposizioni, il proprietario può andare incontro a conseguenze di responsabilità civile, eventualità di cui deve essere informato.</v>
      </c>
      <c r="D1188" s="236"/>
      <c r="E1188" s="8" t="s">
        <v>2072</v>
      </c>
      <c r="F1188" s="8" t="s">
        <v>2072</v>
      </c>
      <c r="G1188" s="1"/>
      <c r="H1188" s="1"/>
    </row>
    <row r="1189" spans="1:8" ht="15" hidden="1" customHeight="1" thickBot="1" x14ac:dyDescent="0.3">
      <c r="A1189" s="73" t="str">
        <f>'02 LISTA CONTROLLO E RAPPORTO'!A1189</f>
        <v/>
      </c>
      <c r="B1189" s="203">
        <f>'02 LISTA CONTROLLO E RAPPORTO'!B1189</f>
        <v>8203</v>
      </c>
      <c r="C1189" s="616" t="str">
        <f>'02 LISTA CONTROLLO E RAPPORTO'!C1189</f>
        <v>Ospedali protetti «ATTIVI» e con statuto speciale SSC</v>
      </c>
      <c r="D1189" s="603"/>
      <c r="E1189" s="8" t="s">
        <v>2072</v>
      </c>
      <c r="F1189" s="8" t="s">
        <v>2072</v>
      </c>
      <c r="G1189" s="1"/>
      <c r="H1189" s="1"/>
    </row>
    <row r="1190" spans="1:8" ht="59.25" hidden="1" customHeight="1" x14ac:dyDescent="0.25">
      <c r="A1190" s="76" t="str">
        <f>'02 LISTA CONTROLLO E RAPPORTO'!A1190</f>
        <v/>
      </c>
      <c r="B1190" s="196">
        <f>'02 LISTA CONTROLLO E RAPPORTO'!B1190</f>
        <v>8203.01</v>
      </c>
      <c r="C1190" s="77" t="str">
        <f>'02 LISTA CONTROLLO E RAPPORTO'!C1190</f>
        <v>Descrizione del difetto: non sono presenti solo bombole d’ossigeno medicale bianche (O2).</v>
      </c>
      <c r="D1190" s="79"/>
      <c r="E1190" s="8" t="s">
        <v>2072</v>
      </c>
      <c r="F1190" s="8" t="s">
        <v>2072</v>
      </c>
      <c r="G1190" s="1"/>
      <c r="H1190" s="1"/>
    </row>
    <row r="1191" spans="1:8" ht="29.1" hidden="1" customHeight="1" x14ac:dyDescent="0.25">
      <c r="A1191" s="218" t="str">
        <f>'02 LISTA CONTROLLO E RAPPORTO'!A1191</f>
        <v/>
      </c>
      <c r="B1191" s="219"/>
      <c r="C1191" s="234" t="str">
        <f>'02 LISTA CONTROLLO E RAPPORTO'!C1191</f>
        <v>Le bombole di gas medicale (ossigeno O2) con vecchio codice colore devono essere smaltite in modo appropriato dal proprietario.</v>
      </c>
      <c r="D1191" s="236"/>
      <c r="E1191" s="8" t="s">
        <v>2072</v>
      </c>
      <c r="F1191" s="8" t="s">
        <v>2072</v>
      </c>
      <c r="G1191" s="1"/>
      <c r="H1191" s="1"/>
    </row>
    <row r="1192" spans="1:8" ht="29.1" hidden="1" customHeight="1" x14ac:dyDescent="0.25">
      <c r="A1192" s="218" t="str">
        <f>'02 LISTA CONTROLLO E RAPPORTO'!A1192</f>
        <v/>
      </c>
      <c r="B1192" s="219"/>
      <c r="C1192" s="234" t="str">
        <f>'02 LISTA CONTROLLO E RAPPORTO'!C1192</f>
        <v>In caso di violazione di queste disposizioni, il proprietario può andare incontro a conseguenze di responsabilità civile, eventualità di cui deve essere informato.</v>
      </c>
      <c r="D1192" s="236"/>
      <c r="E1192" s="8" t="s">
        <v>2072</v>
      </c>
      <c r="F1192" s="8" t="s">
        <v>2072</v>
      </c>
      <c r="G1192" s="1"/>
      <c r="H1192" s="1"/>
    </row>
    <row r="1193" spans="1:8" ht="59.25" hidden="1" customHeight="1" x14ac:dyDescent="0.25">
      <c r="A1193" s="76" t="str">
        <f>'02 LISTA CONTROLLO E RAPPORTO'!A1193</f>
        <v/>
      </c>
      <c r="B1193" s="195">
        <f>'02 LISTA CONTROLLO E RAPPORTO'!B1193</f>
        <v>8203.02</v>
      </c>
      <c r="C1193" s="75" t="str">
        <f>'02 LISTA CONTROLLO E RAPPORTO'!C1193</f>
        <v>Descrizione del difetto: l’approvvigionamento di ossigeno medicinale (O2) non è integrato nel sistema di garanzia della qualità dell’ospedale.</v>
      </c>
      <c r="D1193" s="79"/>
      <c r="E1193" s="8" t="s">
        <v>2072</v>
      </c>
      <c r="F1193" s="8" t="s">
        <v>2072</v>
      </c>
      <c r="G1193" s="1"/>
      <c r="H1193" s="1"/>
    </row>
    <row r="1194" spans="1:8" ht="180" hidden="1" x14ac:dyDescent="0.25">
      <c r="A1194" s="218" t="str">
        <f>'02 LISTA CONTROLLO E RAPPORTO'!A1194</f>
        <v/>
      </c>
      <c r="B1194" s="219"/>
      <c r="C1194" s="234"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194" s="236"/>
      <c r="E1194" s="8" t="s">
        <v>2072</v>
      </c>
      <c r="F1194" s="8" t="s">
        <v>2072</v>
      </c>
      <c r="G1194" s="1"/>
      <c r="H1194" s="1"/>
    </row>
    <row r="1195" spans="1:8" ht="29.1" hidden="1" customHeight="1" x14ac:dyDescent="0.25">
      <c r="A1195" s="218" t="str">
        <f>'02 LISTA CONTROLLO E RAPPORTO'!A1195</f>
        <v/>
      </c>
      <c r="B1195" s="219"/>
      <c r="C1195" s="234" t="str">
        <f>'02 LISTA CONTROLLO E RAPPORTO'!C1195</f>
        <v>In caso di violazione di queste disposizioni, il proprietario può andare incontro a conseguenze di responsabilità civile, eventualità di cui deve essere informato.</v>
      </c>
      <c r="D1195" s="236"/>
      <c r="E1195" s="8" t="s">
        <v>2072</v>
      </c>
      <c r="F1195" s="8" t="s">
        <v>2072</v>
      </c>
      <c r="G1195" s="1"/>
      <c r="H1195" s="1"/>
    </row>
    <row r="1196" spans="1:8" ht="59.25" hidden="1" customHeight="1" x14ac:dyDescent="0.25">
      <c r="A1196" s="76" t="str">
        <f>'02 LISTA CONTROLLO E RAPPORTO'!A1196</f>
        <v/>
      </c>
      <c r="B1196" s="195">
        <f>'02 LISTA CONTROLLO E RAPPORTO'!B1196</f>
        <v>8203.0300000000007</v>
      </c>
      <c r="C1196" s="75" t="str">
        <f>'02 LISTA CONTROLLO E RAPPORTO'!C1196</f>
        <v>Descrizione del difetto: le bombole di gas medicinale non sono conservate in piedi su un supporto e assicurate contro le cadute.</v>
      </c>
      <c r="D1196" s="79"/>
      <c r="E1196" s="8" t="s">
        <v>2072</v>
      </c>
      <c r="F1196" s="8" t="s">
        <v>2072</v>
      </c>
      <c r="G1196" s="1"/>
      <c r="H1196" s="1"/>
    </row>
    <row r="1197" spans="1:8" ht="150" hidden="1" x14ac:dyDescent="0.25">
      <c r="A1197" s="218" t="str">
        <f>'02 LISTA CONTROLLO E RAPPORTO'!A1197</f>
        <v/>
      </c>
      <c r="B1197" s="219"/>
      <c r="C1197" s="234"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197" s="236"/>
      <c r="E1197" s="8" t="s">
        <v>2072</v>
      </c>
      <c r="F1197" s="8" t="s">
        <v>2072</v>
      </c>
      <c r="G1197" s="1"/>
      <c r="H1197" s="1"/>
    </row>
    <row r="1198" spans="1:8" ht="60" hidden="1" x14ac:dyDescent="0.25">
      <c r="A1198" s="233" t="str">
        <f>'02 LISTA CONTROLLO E RAPPORTO'!A1198</f>
        <v/>
      </c>
      <c r="B1198" s="222"/>
      <c r="C1198" s="617" t="str">
        <f>'02 LISTA CONTROLLO E RAPPORTO'!C1198</f>
        <v>In caso di violazione di queste disposizioni, il proprietario può andare incontro a conseguenze di responsabilità civile, eventualità di cui deve essere informato.</v>
      </c>
      <c r="D1198" s="237"/>
      <c r="E1198" s="8" t="s">
        <v>2072</v>
      </c>
      <c r="F1198" s="8" t="s">
        <v>2072</v>
      </c>
      <c r="G1198" s="1"/>
      <c r="H1198" s="1"/>
    </row>
    <row r="1199" spans="1:8" ht="46.5" hidden="1" customHeight="1" thickBot="1" x14ac:dyDescent="0.3">
      <c r="A1199" s="167" t="str">
        <f>'02 LISTA CONTROLLO E RAPPORTO'!A1199</f>
        <v/>
      </c>
      <c r="B1199" s="190">
        <f>'02 LISTA CONTROLLO E RAPPORTO'!B1199</f>
        <v>8300</v>
      </c>
      <c r="C1199" s="629" t="str">
        <f>'02 LISTA CONTROLLO E RAPPORTO'!C1199</f>
        <v xml:space="preserve">Difetti straordinari nel capitolo «Installazioni del servizio sanitario» secondo le Istruzioni CPCP (art.11 cpv. 5) </v>
      </c>
      <c r="D1199" s="210"/>
      <c r="E1199" s="8" t="s">
        <v>2072</v>
      </c>
      <c r="F1199" s="8" t="s">
        <v>2072</v>
      </c>
      <c r="G1199" s="1"/>
      <c r="H1199" s="1"/>
    </row>
    <row r="1200" spans="1:8" ht="46.5" hidden="1" customHeight="1" x14ac:dyDescent="0.25">
      <c r="A1200" s="164" t="str">
        <f>'02 LISTA CONTROLLO E RAPPORTO'!A1200</f>
        <v/>
      </c>
      <c r="B1200" s="191">
        <f>'02 LISTA CONTROLLO E RAPPORTO'!B1200</f>
        <v>8301</v>
      </c>
      <c r="C1200" s="420" t="str">
        <f>'02 LISTA CONTROLLO E RAPPORTO'!C1200</f>
        <v>Descrizione del difetto:</v>
      </c>
      <c r="D1200" s="159"/>
      <c r="E1200" s="8" t="s">
        <v>2072</v>
      </c>
      <c r="F1200" s="8" t="s">
        <v>2072</v>
      </c>
      <c r="G1200" s="1"/>
      <c r="H1200" s="1"/>
    </row>
    <row r="1201" spans="1:8" ht="46.5" hidden="1" customHeight="1" x14ac:dyDescent="0.25">
      <c r="A1201" s="630" t="str">
        <f>'02 LISTA CONTROLLO E RAPPORTO'!A1201</f>
        <v/>
      </c>
      <c r="B1201" s="192">
        <f>'02 LISTA CONTROLLO E RAPPORTO'!B1201</f>
        <v>8302</v>
      </c>
      <c r="C1201" s="423" t="str">
        <f>'02 LISTA CONTROLLO E RAPPORTO'!C1201</f>
        <v>Descrizione del difetto:</v>
      </c>
      <c r="D1201" s="157"/>
      <c r="E1201" s="8" t="s">
        <v>2072</v>
      </c>
      <c r="F1201" s="8" t="s">
        <v>2072</v>
      </c>
      <c r="G1201" s="1"/>
      <c r="H1201" s="1"/>
    </row>
    <row r="1202" spans="1:8" ht="46.5" hidden="1" customHeight="1" thickBot="1" x14ac:dyDescent="0.3">
      <c r="A1202" s="162" t="str">
        <f>'02 LISTA CONTROLLO E RAPPORTO'!A1202</f>
        <v/>
      </c>
      <c r="B1202" s="193">
        <f>'02 LISTA CONTROLLO E RAPPORTO'!B1202</f>
        <v>8303</v>
      </c>
      <c r="C1202" s="426" t="str">
        <f>'02 LISTA CONTROLLO E RAPPORTO'!C1202</f>
        <v>Descrizione del difetto:</v>
      </c>
      <c r="D1202" s="163"/>
      <c r="E1202" s="8" t="s">
        <v>2072</v>
      </c>
      <c r="F1202" s="8" t="s">
        <v>2072</v>
      </c>
      <c r="G1202" s="1"/>
      <c r="H1202" s="1"/>
    </row>
    <row r="1203" spans="1:8" ht="15.75" thickBot="1" x14ac:dyDescent="0.3">
      <c r="E1203" s="529" t="s">
        <v>2072</v>
      </c>
      <c r="F1203" s="529" t="s">
        <v>2072</v>
      </c>
      <c r="G1203" s="529" t="s">
        <v>2072</v>
      </c>
      <c r="H1203" s="529" t="s">
        <v>2072</v>
      </c>
    </row>
    <row r="1204" spans="1:8" s="5" customFormat="1" ht="301.7" customHeight="1" x14ac:dyDescent="0.25">
      <c r="A1204" s="238"/>
      <c r="B1204" s="239" t="s">
        <v>2058</v>
      </c>
      <c r="C1204" s="239" t="s">
        <v>2055</v>
      </c>
      <c r="D1204" s="240"/>
      <c r="E1204" s="529" t="s">
        <v>2072</v>
      </c>
      <c r="F1204" s="529" t="s">
        <v>2072</v>
      </c>
      <c r="G1204" s="529" t="s">
        <v>2072</v>
      </c>
      <c r="H1204" s="529" t="s">
        <v>2072</v>
      </c>
    </row>
    <row r="1205" spans="1:8" ht="129" customHeight="1" thickBot="1" x14ac:dyDescent="0.3">
      <c r="A1205" s="241"/>
      <c r="B1205" s="242" t="s">
        <v>2057</v>
      </c>
      <c r="C1205" s="243" t="s">
        <v>2056</v>
      </c>
      <c r="D1205" s="244"/>
      <c r="E1205" s="529" t="s">
        <v>2072</v>
      </c>
      <c r="F1205" s="529" t="s">
        <v>2072</v>
      </c>
      <c r="G1205" s="529" t="s">
        <v>2072</v>
      </c>
      <c r="H1205" s="529" t="s">
        <v>2072</v>
      </c>
    </row>
    <row r="1208" spans="1:8" x14ac:dyDescent="0.25">
      <c r="C1208" s="556"/>
    </row>
    <row r="1209" spans="1:8" ht="18.75" x14ac:dyDescent="0.25">
      <c r="C1209" s="554"/>
    </row>
    <row r="1210" spans="1:8" ht="15.75" x14ac:dyDescent="0.25">
      <c r="C1210" s="601"/>
    </row>
  </sheetData>
  <sheetProtection sheet="1" formatCells="0" formatRows="0" sort="0" autoFilter="0"/>
  <autoFilter ref="A4:H1205" xr:uid="{843206C6-2D79-4CA0-AF39-42723E69D7A1}">
    <filterColumn colId="7">
      <colorFilter dxfId="144"/>
    </filterColumn>
  </autoFilter>
  <mergeCells count="2">
    <mergeCell ref="C2:D2"/>
    <mergeCell ref="A3:D3"/>
  </mergeCells>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202">
    <cfRule type="expression" dxfId="66" priority="727">
      <formula>#REF!="entfällt"</formula>
    </cfRule>
  </conditionalFormatting>
  <conditionalFormatting sqref="A5:C812 D8:D15 D17:D61 D64:D79 D81:D98 D100:D106 D109:D110 D112:D129 D131:D147 D151:D170 D172:D176 D178:D187 D190:D201 D203:D234 D236:D241 D243:D266 D268:D269 D272:D316 D318:D326 D328:D336 D338:D383 D386:D391 D393:D398 D400:D403 D406:D411 D413:D426 D428:D438 D442:D453 D455:D458 D461:D464 D466:D473 D476:D491 D493:D512 D514:D571 D573:D616 D618:D630 D632:D642 D644:D662 D664:D671 D674:D694 D698:D707 D709:D712 D715:D737 D739:D746 D748:D761 D763:D768 D771:D778 D780:D799 D801:D809 D813:D821 A813:A871 D823:D826 D829:D837 D839:D844 D846:D871 A872:D875 A876:C878 A879:D899 A900:C900 A901:D906 A907:C907 A908:D918 A919:C920 A921:D931 A932:C932 A933:D940 A941:C941 A942:D957 A958:C958 A959:D961 A962:C963 A964:D981 A982:C982 A983:D996 A997:C997 A998:D1004 A1005:C1006 A1007:D1024 A1025:C1027 A1028:D1065 A1066:C1067 A1068:D1081 A1082:C1083 A1084:D1089 A1090:C1090 A1091:D1098 A1099:C1099 A1100:D1111 A1112:C1112 A1113:D1129 A1130:C1131 A1132:D1147 A1148:C1150 A1151:D1152 A1153:C1153 A1154:D1157 A1158:C1158 A1159:D1171 A1172:C1173 A1174:D1181 A1182:C1182 A1183:D1188 A1189:C1189 A1190:D1999">
    <cfRule type="expression" dxfId="65" priority="621">
      <formula>#REF!="entfällt"</formula>
    </cfRule>
  </conditionalFormatting>
  <pageMargins left="0.51181102362204722" right="0.31496062992125984"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847DB5-381C-480E-B9C9-F6F7B394490A}">
          <x14:formula1>
            <xm:f>'Dati di base '!$C$13:$C$14</xm:f>
          </x14:formula1>
          <xm:sqref>D9 D1143 D11:D15 D17 D110 D19 D129 D65:D79 D314 D24:D49 D51:D60 D101:D106 D113 D82:D91 D118:D119 D121:D123 D115:D116 D134 D136:D143 D152 D154:D155 D157:D159 D161 D163 D165 D132 D170 D173:D174 D176 D179 D181 D183 D195 D185 D187 D191 D193 D197 D199 D201 D167:D168 D204:D209 D215 D217:D218 D220 D222 D230 D246 D224:D225 D227:D228 D232 D234 D237:D238 D240:D241 D244 D248 D250:D251 D253:D254 D256 D258 D260 D262:D263 D265:D266 D269 D273 D275 D277:D278 D280 D282 D284 D286 D288 D290:D291 D293 D295 D211:D213 D297:D304 D306:D308 D310 D512 D319:D320 D322 D324 D326 D329:D330 D332 D334 D336 D316 D348 D350 D352 D354 D356 D358 D360 D362 D364 D366 D368 D370 D372 D374 D376 D378 D380 D382:D383 D387 D1197:D1198 D394 D396 D398 D401 D339:D346 D407 D409:D411 D414 D416 D418 D420 D422 D424 D426 D403 D429 D431:D432 D434 D443 D445 D456 D458 D462 D464 D467 D469 D471 D473 D477 D447:D453 D479:D480 D482:D483 D485 D487 D489 D494:D495 D497:D498 D500:D501 D503:D504 D506 D508 D391 D515 D517 D519:D520 D522 D524 D526 D528 D530 D532 D534 D536 D538 D540 D542 D544:D545 D547 D549 D551:D552 D554 D556 D558 D560:D561 D563 D565 D567 D569 D571 D574 D576:D577 D579 D581 D583:D584 D586 D588 D590 D592 D594:D595 D597 D599 D601:D603 D605 D607 D609 D611:D612 D614 D616 D619 D621 D623 D625:D626 D628 D630 D633 D635 D637:D638 D640 D642 D645 D647 D649 D651 D653 D655 D657 D659:D662 D665 D667 D669 D671 D674 D676 D678 D680:D682 D684 D686:D688 D690 D699 D701 D703:D707 D710 D712 D716 D718 D720:D721 D723:D724 D726 D728 D730 D732 D734:D735 D737 D740 D742:D743 D745:D746 D749:D751 D753:D754 D756 D758 D760:D761 D764 D766 D768 D772 D774 D776 D778 D781 D783 D785 D787 D789 D791 D793 D795 D797 D799 D802 D804:D805 D814 D816 D491 D824 D826 D835 D837 D844 D842 D840 D818:D821 D833 D849 D851 D853:D854 D856 D858 D860 D862 D864 D866:D871 D830:D831 D880:D881 D883 D885 D887 D889 D891 D893 D895:D897 D899 D902 D904 D906 D909 D911:D912 D914:D915 D917:D918 D922 D924:D925 D927 D929 D931 D934 D936:D940 D943 D945 D947 D949 D951 D953:D954 D956:D957 D960 D965 D967 D969 D971:D972 D974 D976:D977 D979 D981 D984 D986 D988 D990 D992 D994 D996 D999:D1000 D1002:D1004 D1008:D1010 D1012 D1014 D1016 D1018:D1020 D1028 D847 D1030:D1038 D1040:D1041 D1043:D1044 D1046:D1048 D1050 D1052 D1054:D1063 D1065 D1069 D1071:D1075 D1077 D1079 D1081 D1085 D1087 D1092 D1089 D1094 D1096 D1098 D1101 D1103 D1105 D1107 D1109 D1111 D1114 D1116:D1117 D1119 D1121:D1122 D1124 D1126 D1128:D1129 D1133:D1134 D1136:D1137 D1139 D1141 D1152 D1155:D1157 D1160:D1169 D1171 D1175:D1177 D1179:D1181 D1184:D1185 D1187:D1188 D1191:D1192 D1194:D1195 D389 D510 D312 D93 D125 D127 D95:D98</xm:sqref>
        </x14:dataValidation>
        <x14:dataValidation type="list" allowBlank="1" showInputMessage="1" showErrorMessage="1" xr:uid="{070F2991-E383-4760-8785-D2ACF8F5C360}">
          <x14:formula1>
            <xm:f>'Dati di base '!$B$13:$B$14</xm:f>
          </x14:formula1>
          <xm:sqref>D1199 D144 D691 D1021 D1144 D872 D806 D435</xm:sqref>
        </x14:dataValidation>
        <x14:dataValidation type="list" allowBlank="1" showInputMessage="1" showErrorMessage="1" xr:uid="{D1FDAF26-2F94-443E-9146-8EB388EA2742}">
          <x14:formula1>
            <xm:f>'Dati di base '!$A$2:$A$6</xm:f>
          </x14:formula1>
          <xm:sqref>H239:H241 H198:H199 H267:H269 H390:H391 H171:H187 D8 H444:H458 H337:H383 H465:H473 H402:H438 D444 H650:H690 H622:H642 H843:H844 H932:H940 H900:H906 H1007:H1012 H386:H387 H573:H616 H509:H512 H1015:H1016 D1145:D1147 H736:H737 H135:H143 D10 D393 D145:D147 D436:D438 D692:D694 D807:D809 D873:D875 D1022:D1024 D511 H747:H768 H8:H9 D18 D50 D64 D20:D23 D61 D81 D92 D94 D100 D109 D112 D114 D117 D120 D124 D126 D514 D133 D135 D151 D153 D156 D160 D162 D164 D166 D169 D172 D175 D178 D180 D182 D184 D186 D190 D192 D194 D196 D198 D200 D203 D210 D214 D216 D219 D221 D223 D226 D229 D231 D233 D236 D239 D243 D245 D247 D249 D252 D255 D257 D259 D261 D264 D268 D272 D274 D276 D279 D281 D283 D285 D287 D289 D292 D294 D296 D305 D309 D311 D313 D128 D321 D323 D325 D328 D331 D333 D335 D338 D347 D349 D351 D353 D355 D357 D359 D361 D363 D365 D367 D369 D371 D373 D375 D377 D379 D381 D386 D388 D1200:D1202 D395 D397 D400 D402 D406 D408 D413 D415 D417 D419 D421 D423 D425 D428 D430 D433 D455 D457 D461 D463 D466 D468 D470 D472 D476 D478 D481 D484 D486 D488 D490 D493 D496 D499 D502 D505 D507 D509 D131 D516 D518 D521 D523 D525 D527 D529 D531 D533 D535 D537 D539 D541 D543 D546 D548 D550 D553 D555 D557 D559 D562 D564 D566 D568 D570 D573 D575 D578 D580 D582 D585 D587 D589 D591 D593 D596 D598 D600 D604 D606 D608 D610 D613 D615 D618 D620 D622 D624 D627 D629 D632 D634 D636 D639 D641 D644 D646 D648 D650 D652 D654 D656 D658 D664 D666 D668 D670 D675 D677 D679 D683 D685 D689 D698 D700 D702 D709 D711 D715 D717 D719 D722 D725 D727 D729 D731 D733 D736 D739 D741 D744 D748 D752 D755 D757 D759 D763 D765 D767 D771 D773 D775 D777 D780 D782 D784 D786 D788 D790 D792 D794 D796 D798 D801 D803 D813 D815 D817 D823 D825 D829 D832 D834 D836 D839 D841 D843 D846 D848 D850 D852 D855 D857 D859 D861 D863 D865 D879 D882 D884 D886 D888 D890 D892 D894 D898 D901 D903 D905 D908 D910 D913 D916 D921 D923 D926 D928 D930 D933 D935 D942 D944 D946 D948 D950 D952 D955 D959 D964 D961 D966 D968 D970 D973 D975 D978 D980 D983 D985 D987 D989 D991 D993 D995 D998 D1001 D1007 D1011 D1013 D1015 D1017 D1029 D1039 D1042 D1045 D1049 D1051 D1053 D1064 D1068 D1070 D1076 D1078 D1080 D1084 D1086 D1088 D1091 D1093 D1095 D1097 D1100 D1102 D1104 D1106 D1108 D1110 D1113 D1115 D1118 D1120 D1123 D1125 D1127 D1132 D1135 D1138 D1140 D1142 D1151 D1154 D1159 D1170 D1174 D1178 D1183 D1186 D1190 D1193 D1196 D390 D315 H983:H995 H958:H981 D446 D318 H114:H129 H997:H1004 G9 D442 H1028:H1109 H1113:H1114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8BAFF-35BA-4D54-BBC0-C8E456C1F7FF}">
  <sheetPr>
    <tabColor theme="9" tint="-0.249977111117893"/>
  </sheetPr>
  <dimension ref="A1:G1225"/>
  <sheetViews>
    <sheetView workbookViewId="0">
      <selection activeCell="U18" sqref="U18"/>
    </sheetView>
  </sheetViews>
  <sheetFormatPr baseColWidth="10" defaultRowHeight="15" x14ac:dyDescent="0.25"/>
  <cols>
    <col min="1" max="1" width="2.140625" style="4" bestFit="1" customWidth="1"/>
    <col min="2" max="2" width="8.5703125" style="3" customWidth="1"/>
    <col min="3" max="3" width="59.140625" style="2" customWidth="1"/>
    <col min="4" max="4" width="2" customWidth="1"/>
    <col min="5" max="6" width="9.85546875" style="324" customWidth="1"/>
    <col min="7" max="7" width="10.42578125" style="324" customWidth="1"/>
  </cols>
  <sheetData>
    <row r="1" spans="1:7" ht="49.7" customHeight="1" x14ac:dyDescent="0.25">
      <c r="A1" s="812" t="s">
        <v>2336</v>
      </c>
      <c r="B1" s="812"/>
      <c r="C1" s="812"/>
      <c r="D1" s="812"/>
      <c r="E1" s="812"/>
      <c r="F1" s="812"/>
      <c r="G1" s="812"/>
    </row>
    <row r="2" spans="1:7" ht="60" customHeight="1" x14ac:dyDescent="0.25">
      <c r="A2" s="809" t="str">
        <f>IF('03 RIASSUNTO DEL RAPPORTO'!E34="Sì",'Dati di base '!A21,IF('03 RIASSUNTO DEL RAPPORTO'!E34="NO",'Dati di base '!A22,IF('02 LISTA CONTROLLO E RAPPORTO'!E34="Concluso",'Dati di base '!A23,"")))</f>
        <v/>
      </c>
      <c r="B2" s="809"/>
      <c r="C2" s="809"/>
      <c r="D2" s="809"/>
      <c r="E2" s="809"/>
      <c r="F2" s="809"/>
      <c r="G2" s="809"/>
    </row>
    <row r="3" spans="1:7" ht="15.75" thickBot="1" x14ac:dyDescent="0.3">
      <c r="A3" s="803"/>
      <c r="B3" s="803"/>
      <c r="C3" s="803"/>
    </row>
    <row r="4" spans="1:7" s="3" customFormat="1" x14ac:dyDescent="0.25">
      <c r="A4" s="819" t="s">
        <v>2461</v>
      </c>
      <c r="B4" s="820"/>
      <c r="C4" s="820"/>
      <c r="D4" s="804">
        <f>IF('01 TITOLO CONTROLLO PERIODICO'!B10&gt;0,'01 TITOLO CONTROLLO PERIODICO'!B10,"")</f>
        <v>46023</v>
      </c>
      <c r="E4" s="805"/>
      <c r="F4" s="805"/>
      <c r="G4" s="806"/>
    </row>
    <row r="5" spans="1:7" x14ac:dyDescent="0.25">
      <c r="A5" s="813" t="s">
        <v>2337</v>
      </c>
      <c r="B5" s="814"/>
      <c r="C5" s="814"/>
      <c r="D5" s="801" t="str">
        <f>IF('01 TITOLO CONTROLLO PERIODICO'!B14&gt;0,'01 TITOLO CONTROLLO PERIODICO'!B14,"")</f>
        <v>Via Esempio</v>
      </c>
      <c r="E5" s="801"/>
      <c r="F5" s="801"/>
      <c r="G5" s="802"/>
    </row>
    <row r="6" spans="1:7" x14ac:dyDescent="0.25">
      <c r="A6" s="813" t="s">
        <v>2338</v>
      </c>
      <c r="B6" s="814"/>
      <c r="C6" s="814"/>
      <c r="D6" s="801">
        <f>IF('01 TITOLO CONTROLLO PERIODICO'!B15&gt;0,'01 TITOLO CONTROLLO PERIODICO'!B15,"")</f>
        <v>3333</v>
      </c>
      <c r="E6" s="801"/>
      <c r="F6" s="801" t="str">
        <f>IF('01 TITOLO CONTROLLO PERIODICO'!C15&gt;0,'01 TITOLO CONTROLLO PERIODICO'!C15,"")</f>
        <v>Comunesempio</v>
      </c>
      <c r="G6" s="802"/>
    </row>
    <row r="7" spans="1:7" x14ac:dyDescent="0.25">
      <c r="A7" s="813" t="s">
        <v>2463</v>
      </c>
      <c r="B7" s="814"/>
      <c r="C7" s="814"/>
      <c r="D7" s="801" t="str">
        <f>IF('01 TITOLO CONTROLLO PERIODICO'!B12&gt;0,'01 TITOLO CONTROLLO PERIODICO'!B12,"")</f>
        <v>ospitale</v>
      </c>
      <c r="E7" s="801"/>
      <c r="F7" s="801"/>
      <c r="G7" s="802"/>
    </row>
    <row r="8" spans="1:7" x14ac:dyDescent="0.25">
      <c r="A8" s="813" t="s">
        <v>2464</v>
      </c>
      <c r="B8" s="814"/>
      <c r="C8" s="814"/>
      <c r="D8" s="801">
        <f>IF('01 TITOLO CONTROLLO PERIODICO'!B13&gt;0,'01 TITOLO CONTROLLO PERIODICO'!B13,"")</f>
        <v>1111111</v>
      </c>
      <c r="E8" s="801"/>
      <c r="F8" s="512" t="str">
        <f>IF('01 TITOLO CONTROLLO PERIODICO'!C13&gt;0,'01 TITOLO CONTROLLO PERIODICO'!C13,"")</f>
        <v/>
      </c>
      <c r="G8" s="514" t="str">
        <f>IF('01 TITOLO CONTROLLO PERIODICO'!D13&gt;0,'01 TITOLO CONTROLLO PERIODICO'!D13,"")</f>
        <v/>
      </c>
    </row>
    <row r="9" spans="1:7" x14ac:dyDescent="0.25">
      <c r="A9" s="813" t="s">
        <v>2339</v>
      </c>
      <c r="B9" s="814"/>
      <c r="C9" s="814"/>
      <c r="D9" s="801">
        <f>IF('01 TITOLO CONTROLLO PERIODICO'!B16&gt;0,'01 TITOLO CONTROLLO PERIODICO'!B16,"")</f>
        <v>200000</v>
      </c>
      <c r="E9" s="801"/>
      <c r="F9" s="801">
        <f>IF('01 TITOLO CONTROLLO PERIODICO'!C16&gt;0,'01 TITOLO CONTROLLO PERIODICO'!C16,"")</f>
        <v>600000</v>
      </c>
      <c r="G9" s="802"/>
    </row>
    <row r="10" spans="1:7" x14ac:dyDescent="0.25">
      <c r="A10" s="813" t="s">
        <v>2340</v>
      </c>
      <c r="B10" s="814"/>
      <c r="C10" s="814"/>
      <c r="D10" s="801" t="str">
        <f>IF('01 TITOLO CONTROLLO PERIODICO'!B17&gt;0,'01 TITOLO CONTROLLO PERIODICO'!B17,"")</f>
        <v>Completo</v>
      </c>
      <c r="E10" s="801"/>
      <c r="F10" s="801"/>
      <c r="G10" s="802"/>
    </row>
    <row r="11" spans="1:7" ht="14.45" customHeight="1" x14ac:dyDescent="0.25">
      <c r="A11" s="815" t="s">
        <v>2094</v>
      </c>
      <c r="B11" s="816"/>
      <c r="C11" s="816"/>
      <c r="D11" s="801">
        <f>IF('01 TITOLO CONTROLLO PERIODICO'!D18&gt;0,'01 TITOLO CONTROLLO PERIODICO'!D18,"")</f>
        <v>2000</v>
      </c>
      <c r="E11" s="801"/>
      <c r="F11" s="801"/>
      <c r="G11" s="802"/>
    </row>
    <row r="12" spans="1:7" ht="14.45" hidden="1" customHeight="1" x14ac:dyDescent="0.25">
      <c r="A12" s="817" t="s">
        <v>2102</v>
      </c>
      <c r="B12" s="816"/>
      <c r="C12" s="816"/>
      <c r="D12" s="807">
        <f>IF('01 TITOLO CONTROLLO PERIODICO'!D19&gt;0,'01 TITOLO CONTROLLO PERIODICO'!D19,"")</f>
        <v>46024</v>
      </c>
      <c r="E12" s="807"/>
      <c r="F12" s="807"/>
      <c r="G12" s="808"/>
    </row>
    <row r="13" spans="1:7" ht="14.45" hidden="1" customHeight="1" x14ac:dyDescent="0.25">
      <c r="A13" s="817" t="s">
        <v>2344</v>
      </c>
      <c r="B13" s="818"/>
      <c r="C13" s="818"/>
      <c r="D13" s="807">
        <f>IF('01 TITOLO CONTROLLO PERIODICO'!D20&gt;0,'01 TITOLO CONTROLLO PERIODICO'!D20,"")</f>
        <v>46025</v>
      </c>
      <c r="E13" s="807"/>
      <c r="F13" s="807"/>
      <c r="G13" s="808"/>
    </row>
    <row r="14" spans="1:7" ht="15" hidden="1" customHeight="1" x14ac:dyDescent="0.25">
      <c r="A14" s="817" t="s">
        <v>2345</v>
      </c>
      <c r="B14" s="816"/>
      <c r="C14" s="816"/>
      <c r="D14" s="807" t="str">
        <f>IF('01 TITOLO CONTROLLO PERIODICO'!D21&gt;0,'01 TITOLO CONTROLLO PERIODICO'!D21,"")</f>
        <v/>
      </c>
      <c r="E14" s="807"/>
      <c r="F14" s="807"/>
      <c r="G14" s="808"/>
    </row>
    <row r="15" spans="1:7" x14ac:dyDescent="0.25">
      <c r="A15" s="813" t="s">
        <v>2470</v>
      </c>
      <c r="B15" s="814"/>
      <c r="C15" s="814"/>
      <c r="D15" s="801" t="str">
        <f>IF('01 TITOLO CONTROLLO PERIODICO'!B11&gt;0,'01 TITOLO CONTROLLO PERIODICO'!B11,"")</f>
        <v>Sinore Ponte</v>
      </c>
      <c r="E15" s="801"/>
      <c r="F15" s="801"/>
      <c r="G15" s="802"/>
    </row>
    <row r="16" spans="1:7" ht="15" customHeight="1" thickBot="1" x14ac:dyDescent="0.3">
      <c r="A16" s="515" t="s">
        <v>2346</v>
      </c>
      <c r="B16" s="516"/>
      <c r="C16" s="516"/>
      <c r="D16" s="810" t="str">
        <f>IF('01 TITOLO CONTROLLO PERIODICO'!D11&gt;0,'01 TITOLO CONTROLLO PERIODICO'!D11,"")</f>
        <v>OPC Esempio</v>
      </c>
      <c r="E16" s="810"/>
      <c r="F16" s="810"/>
      <c r="G16" s="811"/>
    </row>
    <row r="17" spans="1:7" ht="15" customHeight="1" thickBot="1" x14ac:dyDescent="0.3">
      <c r="A17" s="513"/>
      <c r="B17" s="513"/>
      <c r="C17" s="513"/>
      <c r="D17" s="511"/>
      <c r="E17" s="511"/>
      <c r="F17" s="511"/>
      <c r="G17" s="511"/>
    </row>
    <row r="18" spans="1:7" ht="213" customHeight="1" thickBot="1" x14ac:dyDescent="0.3">
      <c r="A18" s="798" t="s">
        <v>2473</v>
      </c>
      <c r="B18" s="799"/>
      <c r="C18" s="799"/>
      <c r="D18" s="799"/>
      <c r="E18" s="799"/>
      <c r="F18" s="799"/>
      <c r="G18" s="800"/>
    </row>
    <row r="19" spans="1:7" ht="10.7" customHeight="1" thickBot="1" x14ac:dyDescent="0.3">
      <c r="A19" s="153"/>
      <c r="B19" s="513"/>
      <c r="C19" s="513"/>
      <c r="D19" s="513"/>
      <c r="E19" s="513"/>
      <c r="F19" s="513"/>
      <c r="G19" s="513"/>
    </row>
    <row r="20" spans="1:7" ht="95.45" customHeight="1" x14ac:dyDescent="0.25">
      <c r="A20" s="881" t="s">
        <v>2347</v>
      </c>
      <c r="B20" s="882"/>
      <c r="C20" s="882"/>
      <c r="D20" s="882"/>
      <c r="E20" s="882"/>
      <c r="F20" s="882"/>
      <c r="G20" s="883"/>
    </row>
    <row r="21" spans="1:7" ht="207" customHeight="1" thickBot="1" x14ac:dyDescent="0.3">
      <c r="A21" s="517"/>
      <c r="B21" s="518"/>
      <c r="C21" s="518"/>
      <c r="D21" s="518"/>
      <c r="E21" s="518"/>
      <c r="F21" s="518"/>
      <c r="G21" s="519"/>
    </row>
    <row r="22" spans="1:7" ht="6.6" customHeight="1" x14ac:dyDescent="0.25"/>
    <row r="23" spans="1:7" s="16" customFormat="1" ht="52.7" customHeight="1" x14ac:dyDescent="0.25">
      <c r="A23" s="884" t="s">
        <v>2349</v>
      </c>
      <c r="B23" s="884"/>
      <c r="C23" s="884"/>
      <c r="D23" s="884"/>
      <c r="E23" s="884"/>
      <c r="F23" s="884"/>
      <c r="G23" s="884"/>
    </row>
    <row r="24" spans="1:7" ht="16.350000000000001" customHeight="1" x14ac:dyDescent="0.35">
      <c r="B24" s="216"/>
      <c r="C24" s="796"/>
      <c r="D24" s="796"/>
      <c r="E24" s="796"/>
      <c r="G24" s="324" t="s">
        <v>51</v>
      </c>
    </row>
    <row r="25" spans="1:7" ht="15" customHeight="1" thickBot="1" x14ac:dyDescent="0.3">
      <c r="A25" s="797"/>
      <c r="B25" s="797"/>
      <c r="C25" s="797"/>
      <c r="D25" s="797"/>
      <c r="E25" s="797"/>
    </row>
    <row r="26" spans="1:7" ht="16.350000000000001" customHeight="1" thickBot="1" x14ac:dyDescent="0.3">
      <c r="B26" s="1"/>
      <c r="C26" s="4"/>
      <c r="D26" s="4"/>
      <c r="E26" s="885" t="s">
        <v>2348</v>
      </c>
      <c r="F26" s="886"/>
      <c r="G26" s="887"/>
    </row>
    <row r="27" spans="1:7" ht="26.45" customHeight="1" thickBot="1" x14ac:dyDescent="0.3">
      <c r="A27" s="321"/>
      <c r="B27" s="322" t="s">
        <v>2063</v>
      </c>
      <c r="C27" s="327" t="s">
        <v>2062</v>
      </c>
      <c r="D27" s="327"/>
      <c r="E27" s="325"/>
      <c r="F27" s="325"/>
      <c r="G27" s="326"/>
    </row>
    <row r="28" spans="1:7" ht="19.5" thickBot="1" x14ac:dyDescent="0.3">
      <c r="A28" s="385" t="str">
        <f>'02 LISTA CONTROLLO E RAPPORTO'!A5</f>
        <v/>
      </c>
      <c r="B28" s="386">
        <v>1000</v>
      </c>
      <c r="C28" s="387" t="str">
        <f>'02 LISTA CONTROLLO E RAPPORTO'!C5</f>
        <v>Presupposti per l’esercizio</v>
      </c>
      <c r="D28" s="434"/>
      <c r="E28" s="435"/>
      <c r="F28" s="435"/>
      <c r="G28" s="436"/>
    </row>
    <row r="29" spans="1:7" ht="15" customHeight="1" thickBot="1" x14ac:dyDescent="0.3">
      <c r="A29" s="389" t="str">
        <f>'02 LISTA CONTROLLO E RAPPORTO'!A6</f>
        <v xml:space="preserve"> </v>
      </c>
      <c r="B29" s="390">
        <v>1100</v>
      </c>
      <c r="C29" s="408" t="str">
        <f>'02 LISTA CONTROLLO E RAPPORTO'!C6</f>
        <v>Documentazione della costruzione di protezione</v>
      </c>
      <c r="D29" s="409"/>
      <c r="E29" s="410"/>
      <c r="F29" s="410"/>
      <c r="G29" s="411"/>
    </row>
    <row r="30" spans="1:7" ht="15" customHeight="1" thickBot="1" x14ac:dyDescent="0.3">
      <c r="A30" s="395" t="str">
        <f>'02 LISTA CONTROLLO E RAPPORTO'!A7</f>
        <v/>
      </c>
      <c r="B30" s="203">
        <v>1101</v>
      </c>
      <c r="C30" s="144" t="str">
        <f>'02 LISTA CONTROLLO E RAPPORTO'!C7</f>
        <v>Aspetti generali</v>
      </c>
      <c r="D30" s="396"/>
      <c r="E30" s="888"/>
      <c r="F30" s="888"/>
      <c r="G30" s="889"/>
    </row>
    <row r="31" spans="1:7" ht="15" customHeight="1" x14ac:dyDescent="0.25">
      <c r="A31" s="404" t="str">
        <f>'02 LISTA CONTROLLO E RAPPORTO'!A8</f>
        <v/>
      </c>
      <c r="B31" s="186">
        <v>1101.01</v>
      </c>
      <c r="C31" s="66" t="str">
        <f>'02 LISTA CONTROLLO E RAPPORTO'!C8</f>
        <v>Descrizione del difetto: manca un verbale di collaudo.</v>
      </c>
      <c r="D31" s="405" t="s">
        <v>0</v>
      </c>
      <c r="E31" s="339"/>
      <c r="F31" s="339"/>
      <c r="G31" s="510"/>
    </row>
    <row r="32" spans="1:7" ht="63" customHeight="1" x14ac:dyDescent="0.25">
      <c r="A32" s="399" t="str">
        <f>'02 LISTA CONTROLLO E RAPPORTO'!A9</f>
        <v/>
      </c>
      <c r="B32" s="400"/>
      <c r="C32" s="866" t="str">
        <f>'02 LISTA CONTROLLO E RAPPORTO'!C9</f>
        <v>Di norma, il verbale di collaudo dev’essere riposto nella documentazione della costruzione di protezione. Questo verbale contiene dati e valori che devono essere disponibili per l’esercizio e la manutenzione della costruzione di protezione. Se il verbale di collaudo non è reperibile nell’archivio comunale, ci si deve accordare con l’ente cantonale competente su come procedere.</v>
      </c>
      <c r="D32" s="867"/>
      <c r="E32" s="867"/>
      <c r="F32" s="867"/>
      <c r="G32" s="868"/>
    </row>
    <row r="33" spans="1:7" ht="15" customHeight="1" x14ac:dyDescent="0.25">
      <c r="A33" s="406" t="str">
        <f>'02 LISTA CONTROLLO E RAPPORTO'!A10</f>
        <v/>
      </c>
      <c r="B33" s="187">
        <v>1101.02</v>
      </c>
      <c r="C33" s="58" t="s">
        <v>1024</v>
      </c>
      <c r="D33" s="407" t="s">
        <v>0</v>
      </c>
      <c r="E33" s="340"/>
      <c r="F33" s="340"/>
      <c r="G33" s="341"/>
    </row>
    <row r="34" spans="1:7" ht="28.7" customHeight="1" x14ac:dyDescent="0.25">
      <c r="A34" s="401" t="str">
        <f>'02 LISTA CONTROLLO E RAPPORTO'!A11</f>
        <v/>
      </c>
      <c r="B34" s="226"/>
      <c r="C34" s="866" t="str">
        <f>'02 LISTA CONTROLLO E RAPPORTO'!C11</f>
        <v>La mancanza di una documentazione della costruzione di protezione completa e ben strutturata costituisce un difetto.</v>
      </c>
      <c r="D34" s="867"/>
      <c r="E34" s="867"/>
      <c r="F34" s="867"/>
      <c r="G34" s="868"/>
    </row>
    <row r="35" spans="1:7" ht="63" customHeight="1" x14ac:dyDescent="0.25">
      <c r="A35" s="402" t="str">
        <f>'02 LISTA CONTROLLO E RAPPORTO'!A12</f>
        <v/>
      </c>
      <c r="B35" s="219"/>
      <c r="C35" s="866" t="str">
        <f>'02 LISTA CONTROLLO E RAPPORTO'!C12</f>
        <v>Per garantire la manutenzione e quindi anche la prontezza d’esercizio della costruzione di protezione, dev’essere disponibile una documentazione completa della costruzione. Ne fanno parte tutti i documenti tecnici, i piani, i contratti, i calcoli, gli schemi, le istruzioni per l’uso, i verbali di collaudo, le liste dei pezzi di ricambio e dei materiali di consumo, ecc.</v>
      </c>
      <c r="D35" s="867"/>
      <c r="E35" s="867"/>
      <c r="F35" s="867"/>
      <c r="G35" s="868"/>
    </row>
    <row r="36" spans="1:7" ht="44.45" customHeight="1" x14ac:dyDescent="0.25">
      <c r="A36" s="402" t="str">
        <f>'02 LISTA CONTROLLO E RAPPORTO'!A13</f>
        <v/>
      </c>
      <c r="B36" s="219"/>
      <c r="C36" s="866" t="str">
        <f>'02 LISTA CONTROLLO E RAPPORTO'!C13</f>
        <v>I vari documenti sono elencati nel prossimo capitolo «Piani»; se mancanti, si devono procurare o allestire. A seconda delle direttive cantonali, i documenti revisionati devono essere messi a disposizione in più esemplari (p. es. presso la costruzione di protezione, il Comune, il proprietario, il Cantone).</v>
      </c>
      <c r="D36" s="867"/>
      <c r="E36" s="867"/>
      <c r="F36" s="867"/>
      <c r="G36" s="868"/>
    </row>
    <row r="37" spans="1:7" ht="29.45" customHeight="1" x14ac:dyDescent="0.25">
      <c r="A37" s="402" t="str">
        <f>'02 LISTA CONTROLLO E RAPPORTO'!A14</f>
        <v/>
      </c>
      <c r="B37" s="219"/>
      <c r="C37" s="829" t="str">
        <f>'02 LISTA CONTROLLO E RAPPORTO'!C14</f>
        <v>L’intera documentazione della costruzione di protezione dev’essere archiviata secondo un indice.</v>
      </c>
      <c r="D37" s="830"/>
      <c r="E37" s="830"/>
      <c r="F37" s="830"/>
      <c r="G37" s="831"/>
    </row>
    <row r="38" spans="1:7" ht="43.7" customHeight="1" thickBot="1" x14ac:dyDescent="0.3">
      <c r="A38" s="403" t="str">
        <f>'02 LISTA CONTROLLO E RAPPORTO'!A15</f>
        <v/>
      </c>
      <c r="B38" s="222"/>
      <c r="C38" s="821" t="str">
        <f>'02 LISTA CONTROLLO E RAPPORTO'!C15</f>
        <v>Se la documentazione della costruzione di protezione manca, ci si deve accordare con l’ente cantonale responsabile delle costruzioni di protezione su come procedere.</v>
      </c>
      <c r="D38" s="822"/>
      <c r="E38" s="822"/>
      <c r="F38" s="822"/>
      <c r="G38" s="823"/>
    </row>
    <row r="39" spans="1:7" ht="15" customHeight="1" thickBot="1" x14ac:dyDescent="0.3">
      <c r="A39" s="395" t="str">
        <f>'02 LISTA CONTROLLO E RAPPORTO'!A16</f>
        <v/>
      </c>
      <c r="B39" s="203">
        <v>1102</v>
      </c>
      <c r="C39" s="144" t="str">
        <f>'02 LISTA CONTROLLO E RAPPORTO'!C16</f>
        <v>Piani</v>
      </c>
      <c r="D39" s="396"/>
      <c r="E39" s="855"/>
      <c r="F39" s="855"/>
      <c r="G39" s="856"/>
    </row>
    <row r="40" spans="1:7" ht="58.35" customHeight="1" x14ac:dyDescent="0.25">
      <c r="A40" s="399" t="str">
        <f>'02 LISTA CONTROLLO E RAPPORTO'!A17</f>
        <v/>
      </c>
      <c r="B40" s="400"/>
      <c r="C40" s="846" t="str">
        <f>'02 LISTA CONTROLLO E RAPPORTO'!C17</f>
        <v>I seguenti documenti mancanti devono essere resi disponibili e archiviati secondo il numero di esemplari richiesti nella costruzione di protezione.</v>
      </c>
      <c r="D40" s="847"/>
      <c r="E40" s="847"/>
      <c r="F40" s="847"/>
      <c r="G40" s="848"/>
    </row>
    <row r="41" spans="1:7" ht="15" customHeight="1" x14ac:dyDescent="0.25">
      <c r="A41" s="406" t="str">
        <f>'02 LISTA CONTROLLO E RAPPORTO'!A18</f>
        <v/>
      </c>
      <c r="B41" s="187">
        <v>1102.01</v>
      </c>
      <c r="C41" s="58" t="str">
        <f>'02 LISTA CONTROLLO E RAPPORTO'!C18</f>
        <v>Descrizione del difetto: manca un piano del mobilio.</v>
      </c>
      <c r="D41" s="407" t="s">
        <v>0</v>
      </c>
      <c r="E41" s="340"/>
      <c r="F41" s="340"/>
      <c r="G41" s="341"/>
    </row>
    <row r="42" spans="1:7" ht="29.45" customHeight="1" x14ac:dyDescent="0.25">
      <c r="A42" s="399" t="str">
        <f>'02 LISTA CONTROLLO E RAPPORTO'!A19</f>
        <v/>
      </c>
      <c r="B42" s="400"/>
      <c r="C42" s="829" t="str">
        <f>'02 LISTA CONTROLLO E RAPPORTO'!C19</f>
        <v>Planimetria con arredamento disegnato (ad esempio le postazioni per dormire o le toilette a secco con pareti divisorie).</v>
      </c>
      <c r="D42" s="830"/>
      <c r="E42" s="830"/>
      <c r="F42" s="830"/>
      <c r="G42" s="831"/>
    </row>
    <row r="43" spans="1:7" ht="29.45" customHeight="1" x14ac:dyDescent="0.25">
      <c r="A43" s="406" t="str">
        <f>'02 LISTA CONTROLLO E RAPPORTO'!A20</f>
        <v/>
      </c>
      <c r="B43" s="187">
        <v>1102.02</v>
      </c>
      <c r="C43" s="59" t="str">
        <f>'02 LISTA CONTROLLO E RAPPORTO'!C20</f>
        <v>Descrizione del difetto: manca un piano di situazione (scala: 1:500  1:1000).</v>
      </c>
      <c r="D43" s="407" t="s">
        <v>0</v>
      </c>
      <c r="E43" s="340"/>
      <c r="F43" s="340"/>
      <c r="G43" s="341"/>
    </row>
    <row r="44" spans="1:7" ht="15" customHeight="1" x14ac:dyDescent="0.25">
      <c r="A44" s="406" t="str">
        <f>'02 LISTA CONTROLLO E RAPPORTO'!A21</f>
        <v/>
      </c>
      <c r="B44" s="187">
        <v>1102.03</v>
      </c>
      <c r="C44" s="59" t="str">
        <f>'02 LISTA CONTROLLO E RAPPORTO'!C21</f>
        <v>Descrizione del difetto: manca una planimetria (scala: 1:50).</v>
      </c>
      <c r="D44" s="407" t="s">
        <v>0</v>
      </c>
      <c r="E44" s="340"/>
      <c r="F44" s="340"/>
      <c r="G44" s="341"/>
    </row>
    <row r="45" spans="1:7" ht="29.45" customHeight="1" x14ac:dyDescent="0.25">
      <c r="A45" s="406" t="str">
        <f>'02 LISTA CONTROLLO E RAPPORTO'!A22</f>
        <v/>
      </c>
      <c r="B45" s="187">
        <v>1102.04</v>
      </c>
      <c r="C45" s="59" t="str">
        <f>'02 LISTA CONTROLLO E RAPPORTO'!C22</f>
        <v>Descrizione del difetto: mancano le sezioni longitudinali e trasversali (scala: 1:50).</v>
      </c>
      <c r="D45" s="407" t="s">
        <v>0</v>
      </c>
      <c r="E45" s="340"/>
      <c r="F45" s="340"/>
      <c r="G45" s="341"/>
    </row>
    <row r="46" spans="1:7" ht="28.7" customHeight="1" x14ac:dyDescent="0.25">
      <c r="A46" s="406" t="str">
        <f>'02 LISTA CONTROLLO E RAPPORTO'!A23</f>
        <v/>
      </c>
      <c r="B46" s="187">
        <v>1102.05</v>
      </c>
      <c r="C46" s="59" t="str">
        <f>'02 LISTA CONTROLLO E RAPPORTO'!C23</f>
        <v>Descrizione del difetto: mancano i piani aggiornati delle installazioni per ventilazione / riscaldamento; acqua / acque di scarico, elettricità (pianta in scala 1:50 e schemi).</v>
      </c>
      <c r="D46" s="407" t="s">
        <v>0</v>
      </c>
      <c r="E46" s="340"/>
      <c r="F46" s="340"/>
      <c r="G46" s="341"/>
    </row>
    <row r="47" spans="1:7" ht="17.45" customHeight="1" x14ac:dyDescent="0.25">
      <c r="A47" s="401" t="str">
        <f>'02 LISTA CONTROLLO E RAPPORTO'!A24</f>
        <v/>
      </c>
      <c r="B47" s="226"/>
      <c r="C47" s="878" t="str">
        <f>'02 LISTA CONTROLLO E RAPPORTO'!C24</f>
        <v>Da controllare di norma nei rifugi in cui sono stati installati questi apparecchi e negli impianti di protezione</v>
      </c>
      <c r="D47" s="879"/>
      <c r="E47" s="879"/>
      <c r="F47" s="879"/>
      <c r="G47" s="880"/>
    </row>
    <row r="48" spans="1:7" ht="15" customHeight="1" x14ac:dyDescent="0.25">
      <c r="A48" s="402" t="str">
        <f>'02 LISTA CONTROLLO E RAPPORTO'!A25</f>
        <v/>
      </c>
      <c r="B48" s="219"/>
      <c r="C48" s="878" t="str">
        <f>'02 LISTA CONTROLLO E RAPPORTO'!C25</f>
        <v>I documenti «ventilazione/riscaldamento» comprendono:</v>
      </c>
      <c r="D48" s="879"/>
      <c r="E48" s="879"/>
      <c r="F48" s="879"/>
      <c r="G48" s="880"/>
    </row>
    <row r="49" spans="1:7" ht="15" customHeight="1" x14ac:dyDescent="0.25">
      <c r="A49" s="402" t="str">
        <f>'02 LISTA CONTROLLO E RAPPORTO'!A26</f>
        <v/>
      </c>
      <c r="B49" s="219"/>
      <c r="C49" s="875" t="str">
        <f>'02 LISTA CONTROLLO E RAPPORTO'!C26</f>
        <v>-        piani d’installazione revisionati (piante, sezioni) della ventilazione,</v>
      </c>
      <c r="D49" s="876"/>
      <c r="E49" s="876"/>
      <c r="F49" s="876"/>
      <c r="G49" s="877"/>
    </row>
    <row r="50" spans="1:7" ht="14.45" customHeight="1" x14ac:dyDescent="0.25">
      <c r="A50" s="402" t="str">
        <f>'02 LISTA CONTROLLO E RAPPORTO'!A27</f>
        <v/>
      </c>
      <c r="B50" s="219"/>
      <c r="C50" s="875" t="str">
        <f>'02 LISTA CONTROLLO E RAPPORTO'!C27</f>
        <v>-        piani d’installazione revisionati (piante, sezioni) degli impianti di riscaldamento per l’acqua calda pompata,</v>
      </c>
      <c r="D50" s="876"/>
      <c r="E50" s="876"/>
      <c r="F50" s="876"/>
      <c r="G50" s="877"/>
    </row>
    <row r="51" spans="1:7" ht="15" customHeight="1" x14ac:dyDescent="0.25">
      <c r="A51" s="402" t="str">
        <f>'02 LISTA CONTROLLO E RAPPORTO'!A28</f>
        <v/>
      </c>
      <c r="B51" s="219"/>
      <c r="C51" s="875" t="str">
        <f>'02 LISTA CONTROLLO E RAPPORTO'!C28</f>
        <v>-        schema di funzionamento della ventilazione (principio della ventilazione),</v>
      </c>
      <c r="D51" s="876"/>
      <c r="E51" s="876"/>
      <c r="F51" s="876"/>
      <c r="G51" s="877"/>
    </row>
    <row r="52" spans="1:7" ht="15" customHeight="1" x14ac:dyDescent="0.25">
      <c r="A52" s="402" t="str">
        <f>'02 LISTA CONTROLLO E RAPPORTO'!A29</f>
        <v/>
      </c>
      <c r="B52" s="219"/>
      <c r="C52" s="875" t="str">
        <f>'02 LISTA CONTROLLO E RAPPORTO'!C29</f>
        <v>-        schema di funzionamento del riscaldamento (principio del riscaldamento),</v>
      </c>
      <c r="D52" s="876"/>
      <c r="E52" s="876"/>
      <c r="F52" s="876"/>
      <c r="G52" s="877"/>
    </row>
    <row r="53" spans="1:7" ht="15" customHeight="1" x14ac:dyDescent="0.25">
      <c r="A53" s="402" t="str">
        <f>'02 LISTA CONTROLLO E RAPPORTO'!A30</f>
        <v/>
      </c>
      <c r="B53" s="219"/>
      <c r="C53" s="875" t="str">
        <f>'02 LISTA CONTROLLO E RAPPORTO'!C30</f>
        <v>-        calcolo della ventilazione (distribuzione dell’aria immessa e sistema di scarico dell’aria) e</v>
      </c>
      <c r="D53" s="876"/>
      <c r="E53" s="876"/>
      <c r="F53" s="876"/>
      <c r="G53" s="877"/>
    </row>
    <row r="54" spans="1:7" ht="29.45" customHeight="1" x14ac:dyDescent="0.25">
      <c r="A54" s="402" t="str">
        <f>'02 LISTA CONTROLLO E RAPPORTO'!A31</f>
        <v/>
      </c>
      <c r="B54" s="219"/>
      <c r="C54" s="875" t="str">
        <f>'02 LISTA CONTROLLO E RAPPORTO'!C31</f>
        <v>-        schede con dati tecnici (apparecchio di ventilazione, ventilatore d’espulsione, riscaldatore d’aria elettrico, strumenti di misurazione, valvole antiesplosione, valvole di sovrappressione, filtro antigas, ecc.).</v>
      </c>
      <c r="D54" s="876"/>
      <c r="E54" s="876"/>
      <c r="F54" s="876"/>
      <c r="G54" s="877"/>
    </row>
    <row r="55" spans="1:7" ht="15" customHeight="1" x14ac:dyDescent="0.25">
      <c r="A55" s="402" t="str">
        <f>'02 LISTA CONTROLLO E RAPPORTO'!A32</f>
        <v/>
      </c>
      <c r="B55" s="219"/>
      <c r="C55" s="838" t="str">
        <f>'02 LISTA CONTROLLO E RAPPORTO'!C32</f>
        <v>I documenti «acqua / acque di scarico» comprendono:</v>
      </c>
      <c r="D55" s="839"/>
      <c r="E55" s="839"/>
      <c r="F55" s="839"/>
      <c r="G55" s="840"/>
    </row>
    <row r="56" spans="1:7" ht="15" customHeight="1" x14ac:dyDescent="0.25">
      <c r="A56" s="402" t="str">
        <f>'02 LISTA CONTROLLO E RAPPORTO'!A33</f>
        <v/>
      </c>
      <c r="B56" s="219"/>
      <c r="C56" s="835" t="str">
        <f>'02 LISTA CONTROLLO E RAPPORTO'!C33</f>
        <v>-        piano/i d’installazione revisionato/i dell’acqua calda e fredda,</v>
      </c>
      <c r="D56" s="836"/>
      <c r="E56" s="836"/>
      <c r="F56" s="836"/>
      <c r="G56" s="837"/>
    </row>
    <row r="57" spans="1:7" ht="16.350000000000001" customHeight="1" x14ac:dyDescent="0.25">
      <c r="A57" s="402" t="str">
        <f>'02 LISTA CONTROLLO E RAPPORTO'!A34</f>
        <v/>
      </c>
      <c r="B57" s="219"/>
      <c r="C57" s="835" t="str">
        <f>'02 LISTA CONTROLLO E RAPPORTO'!C34</f>
        <v>-        schema revisionato dell’approvvigionamento e della distribuzione dell’acqua potabile,</v>
      </c>
      <c r="D57" s="836"/>
      <c r="E57" s="836"/>
      <c r="F57" s="836"/>
      <c r="G57" s="837"/>
    </row>
    <row r="58" spans="1:7" ht="18" customHeight="1" x14ac:dyDescent="0.25">
      <c r="A58" s="402" t="str">
        <f>'02 LISTA CONTROLLO E RAPPORTO'!A35</f>
        <v/>
      </c>
      <c r="B58" s="219"/>
      <c r="C58" s="835" t="str">
        <f>'02 LISTA CONTROLLO E RAPPORTO'!C35</f>
        <v>-        schema di funzionamento revisionato dell’approvvigionamento idrico e della distribuzione dell’acqua potabile,</v>
      </c>
      <c r="D58" s="836"/>
      <c r="E58" s="836"/>
      <c r="F58" s="836"/>
      <c r="G58" s="837"/>
    </row>
    <row r="59" spans="1:7" ht="16.350000000000001" customHeight="1" x14ac:dyDescent="0.25">
      <c r="A59" s="402" t="str">
        <f>'02 LISTA CONTROLLO E RAPPORTO'!A36</f>
        <v/>
      </c>
      <c r="B59" s="219"/>
      <c r="C59" s="835" t="str">
        <f>'02 LISTA CONTROLLO E RAPPORTO'!C36</f>
        <v>-        schede con dati tecnici (elevatore di pressione, impianto di disinfezione a raggi UV, ecc.),</v>
      </c>
      <c r="D59" s="836"/>
      <c r="E59" s="836"/>
      <c r="F59" s="836"/>
      <c r="G59" s="837"/>
    </row>
    <row r="60" spans="1:7" ht="15" customHeight="1" x14ac:dyDescent="0.25">
      <c r="A60" s="402" t="str">
        <f>'02 LISTA CONTROLLO E RAPPORTO'!A37</f>
        <v/>
      </c>
      <c r="B60" s="219"/>
      <c r="C60" s="835" t="str">
        <f>'02 LISTA CONTROLLO E RAPPORTO'!C37</f>
        <v>-        piano d’installazione revisionato della canalizzazione,</v>
      </c>
      <c r="D60" s="836"/>
      <c r="E60" s="836"/>
      <c r="F60" s="836"/>
      <c r="G60" s="837"/>
    </row>
    <row r="61" spans="1:7" ht="14.45" customHeight="1" x14ac:dyDescent="0.25">
      <c r="A61" s="402" t="str">
        <f>'02 LISTA CONTROLLO E RAPPORTO'!A38</f>
        <v/>
      </c>
      <c r="B61" s="219"/>
      <c r="C61" s="835" t="str">
        <f>'02 LISTA CONTROLLO E RAPPORTO'!C38</f>
        <v>-        schema revisionato dell’evacuazione delle acque di scarico (schema di principio ed evacuazione delle acque di scarico),</v>
      </c>
      <c r="D61" s="836"/>
      <c r="E61" s="836"/>
      <c r="F61" s="836"/>
      <c r="G61" s="837"/>
    </row>
    <row r="62" spans="1:7" ht="15" customHeight="1" x14ac:dyDescent="0.25">
      <c r="A62" s="402" t="str">
        <f>'02 LISTA CONTROLLO E RAPPORTO'!A39</f>
        <v/>
      </c>
      <c r="B62" s="219"/>
      <c r="C62" s="835" t="str">
        <f>'02 LISTA CONTROLLO E RAPPORTO'!C39</f>
        <v>-        schema di funzionamento revisionato dell’evacuazione delle acque di scarico e</v>
      </c>
      <c r="D62" s="836"/>
      <c r="E62" s="836"/>
      <c r="F62" s="836"/>
      <c r="G62" s="837"/>
    </row>
    <row r="63" spans="1:7" ht="16.350000000000001" customHeight="1" x14ac:dyDescent="0.25">
      <c r="A63" s="402" t="str">
        <f>'02 LISTA CONTROLLO E RAPPORTO'!A40</f>
        <v/>
      </c>
      <c r="B63" s="219"/>
      <c r="C63" s="835" t="str">
        <f>'02 LISTA CONTROLLO E RAPPORTO'!C40</f>
        <v>-        schede con dati tecnici (pompa fecale, pompa fecale a mano, ecc.).</v>
      </c>
      <c r="D63" s="836"/>
      <c r="E63" s="836"/>
      <c r="F63" s="836"/>
      <c r="G63" s="837"/>
    </row>
    <row r="64" spans="1:7" ht="15" customHeight="1" x14ac:dyDescent="0.25">
      <c r="A64" s="402" t="str">
        <f>'02 LISTA CONTROLLO E RAPPORTO'!A41</f>
        <v/>
      </c>
      <c r="B64" s="219"/>
      <c r="C64" s="838" t="str">
        <f>'02 LISTA CONTROLLO E RAPPORTO'!C41</f>
        <v>I documenti «elettricità» comprendono:</v>
      </c>
      <c r="D64" s="839"/>
      <c r="E64" s="839"/>
      <c r="F64" s="839"/>
      <c r="G64" s="840"/>
    </row>
    <row r="65" spans="1:7" ht="15" customHeight="1" x14ac:dyDescent="0.25">
      <c r="A65" s="402" t="str">
        <f>'02 LISTA CONTROLLO E RAPPORTO'!A42</f>
        <v/>
      </c>
      <c r="B65" s="219"/>
      <c r="C65" s="835" t="str">
        <f>'02 LISTA CONTROLLO E RAPPORTO'!C42</f>
        <v>-        planimetria in scala 1:1000 (linea d’alimentazione a corrente forte),</v>
      </c>
      <c r="D65" s="836"/>
      <c r="E65" s="836"/>
      <c r="F65" s="836"/>
      <c r="G65" s="837"/>
    </row>
    <row r="66" spans="1:7" ht="15" customHeight="1" x14ac:dyDescent="0.25">
      <c r="A66" s="402" t="str">
        <f>'02 LISTA CONTROLLO E RAPPORTO'!A43</f>
        <v/>
      </c>
      <c r="B66" s="219"/>
      <c r="C66" s="835" t="str">
        <f>'02 LISTA CONTROLLO E RAPPORTO'!C43</f>
        <v>-        piano/i d’installazione revisionato/i della corrente forte,</v>
      </c>
      <c r="D66" s="836"/>
      <c r="E66" s="836"/>
      <c r="F66" s="836"/>
      <c r="G66" s="837"/>
    </row>
    <row r="67" spans="1:7" ht="15" customHeight="1" x14ac:dyDescent="0.25">
      <c r="A67" s="402" t="str">
        <f>'02 LISTA CONTROLLO E RAPPORTO'!A44</f>
        <v/>
      </c>
      <c r="B67" s="219"/>
      <c r="C67" s="835" t="str">
        <f>'02 LISTA CONTROLLO E RAPPORTO'!C44</f>
        <v>-        schema di principio revisionato dell’alimentazione in energia elettrica,</v>
      </c>
      <c r="D67" s="836"/>
      <c r="E67" s="836"/>
      <c r="F67" s="836"/>
      <c r="G67" s="837"/>
    </row>
    <row r="68" spans="1:7" ht="15" customHeight="1" x14ac:dyDescent="0.25">
      <c r="A68" s="402" t="str">
        <f>'02 LISTA CONTROLLO E RAPPORTO'!A45</f>
        <v/>
      </c>
      <c r="B68" s="219"/>
      <c r="C68" s="835" t="str">
        <f>'02 LISTA CONTROLLO E RAPPORTO'!C45</f>
        <v>-        piano di messa a terra revisionato,</v>
      </c>
      <c r="D68" s="836"/>
      <c r="E68" s="836"/>
      <c r="F68" s="836"/>
      <c r="G68" s="837"/>
    </row>
    <row r="69" spans="1:7" ht="15" customHeight="1" x14ac:dyDescent="0.25">
      <c r="A69" s="402" t="str">
        <f>'02 LISTA CONTROLLO E RAPPORTO'!A46</f>
        <v/>
      </c>
      <c r="B69" s="219"/>
      <c r="C69" s="835" t="str">
        <f>'02 LISTA CONTROLLO E RAPPORTO'!C46</f>
        <v>-        schemi revisionati del quadro principale e dei quadri secondari,</v>
      </c>
      <c r="D69" s="836"/>
      <c r="E69" s="836"/>
      <c r="F69" s="836"/>
      <c r="G69" s="837"/>
    </row>
    <row r="70" spans="1:7" ht="15" customHeight="1" x14ac:dyDescent="0.25">
      <c r="A70" s="402" t="str">
        <f>'02 LISTA CONTROLLO E RAPPORTO'!A47</f>
        <v/>
      </c>
      <c r="B70" s="219"/>
      <c r="C70" s="835" t="str">
        <f>'02 LISTA CONTROLLO E RAPPORTO'!C47</f>
        <v>-        registro dell’opera dell’impianto elettrico nella costruzione di protezione e</v>
      </c>
      <c r="D70" s="836"/>
      <c r="E70" s="836"/>
      <c r="F70" s="836"/>
      <c r="G70" s="837"/>
    </row>
    <row r="71" spans="1:7" ht="29.45" customHeight="1" x14ac:dyDescent="0.25">
      <c r="A71" s="402" t="str">
        <f>'02 LISTA CONTROLLO E RAPPORTO'!A48</f>
        <v/>
      </c>
      <c r="B71" s="219"/>
      <c r="C71" s="835" t="str">
        <f>'02 LISTA CONTROLLO E RAPPORTO'!C48</f>
        <v>-        istruzioni per l’uso del gruppo elettrogeno d’emergenza (*da verificare nei rifugi in cui è prescritto un approvvigionamento di corrente d’emergenza [rifugi a partire da 800 posti protetti] o che ne sono provvisti).</v>
      </c>
      <c r="D71" s="836"/>
      <c r="E71" s="836"/>
      <c r="F71" s="836"/>
      <c r="G71" s="837"/>
    </row>
    <row r="72" spans="1:7" ht="30.6" customHeight="1" x14ac:dyDescent="0.25">
      <c r="A72" s="403" t="str">
        <f>'02 LISTA CONTROLLO E RAPPORTO'!A49</f>
        <v/>
      </c>
      <c r="B72" s="222"/>
      <c r="C72" s="838" t="str">
        <f>'02 LISTA CONTROLLO E RAPPORTO'!C49</f>
        <v>La documentazione del gruppo elettrogeno d’emergenza deve contenere i seguenti documenti: istruzioni per l’uso e la manutenzione, livello di riempimento dell’olio, livello dell’acqua di raffreddamento, tabella dei carichi ed esito della prova di funzionamento di 24 h.</v>
      </c>
      <c r="D72" s="839"/>
      <c r="E72" s="839"/>
      <c r="F72" s="839"/>
      <c r="G72" s="840"/>
    </row>
    <row r="73" spans="1:7" ht="43.7" customHeight="1" x14ac:dyDescent="0.25">
      <c r="A73" s="406" t="str">
        <f>'02 LISTA CONTROLLO E RAPPORTO'!A50</f>
        <v/>
      </c>
      <c r="B73" s="187">
        <v>1102.06</v>
      </c>
      <c r="C73" s="58" t="str">
        <f>'02 LISTA CONTROLLO E RAPPORTO'!C50</f>
        <v xml:space="preserve">Descrizione del difetto: nei rifugi dove sono prescritti o installati sistemi di trasmissione (trm) o telematici, così come negli impianti di protezione. </v>
      </c>
      <c r="D73" s="407" t="s">
        <v>0</v>
      </c>
      <c r="E73" s="340"/>
      <c r="F73" s="340"/>
      <c r="G73" s="341"/>
    </row>
    <row r="74" spans="1:7" x14ac:dyDescent="0.25">
      <c r="A74" s="401" t="str">
        <f>'02 LISTA CONTROLLO E RAPPORTO'!A51</f>
        <v/>
      </c>
      <c r="B74" s="226"/>
      <c r="C74" s="838" t="str">
        <f>'02 LISTA CONTROLLO E RAPPORTO'!C51</f>
        <v>Mancano i piani aggiornati delle installazioni per trm / telematica (pianta in scala 1:50 e schemi).</v>
      </c>
      <c r="D74" s="839"/>
      <c r="E74" s="839"/>
      <c r="F74" s="839"/>
      <c r="G74" s="840"/>
    </row>
    <row r="75" spans="1:7" x14ac:dyDescent="0.25">
      <c r="A75" s="402" t="str">
        <f>'02 LISTA CONTROLLO E RAPPORTO'!A52</f>
        <v/>
      </c>
      <c r="B75" s="219"/>
      <c r="C75" s="835" t="str">
        <f>'02 LISTA CONTROLLO E RAPPORTO'!C52</f>
        <v>-        piano d’installazione della telematica aggiornato (collegamenti / installazioni),</v>
      </c>
      <c r="D75" s="836"/>
      <c r="E75" s="836"/>
      <c r="F75" s="836"/>
      <c r="G75" s="837"/>
    </row>
    <row r="76" spans="1:7" x14ac:dyDescent="0.25">
      <c r="A76" s="402" t="str">
        <f>'02 LISTA CONTROLLO E RAPPORTO'!A53</f>
        <v/>
      </c>
      <c r="B76" s="219"/>
      <c r="C76" s="835" t="str">
        <f>'02 LISTA CONTROLLO E RAPPORTO'!C53</f>
        <v>-        schema di principio della telematica aggiornato (collegamenti / installazioni),</v>
      </c>
      <c r="D76" s="836"/>
      <c r="E76" s="836"/>
      <c r="F76" s="836"/>
      <c r="G76" s="837"/>
    </row>
    <row r="77" spans="1:7" ht="15" customHeight="1" x14ac:dyDescent="0.25">
      <c r="A77" s="402" t="str">
        <f>'02 LISTA CONTROLLO E RAPPORTO'!A54</f>
        <v/>
      </c>
      <c r="B77" s="219"/>
      <c r="C77" s="835" t="str">
        <f>'02 LISTA CONTROLLO E RAPPORTO'!C54</f>
        <v>-        schema di principio dell’impianto di radiocomunicazione 2500 MHz,</v>
      </c>
      <c r="D77" s="836"/>
      <c r="E77" s="836"/>
      <c r="F77" s="836"/>
      <c r="G77" s="837"/>
    </row>
    <row r="78" spans="1:7" ht="15" customHeight="1" x14ac:dyDescent="0.25">
      <c r="A78" s="402" t="str">
        <f>'02 LISTA CONTROLLO E RAPPORTO'!A55</f>
        <v/>
      </c>
      <c r="B78" s="219"/>
      <c r="C78" s="835" t="str">
        <f>'02 LISTA CONTROLLO E RAPPORTO'!C55</f>
        <v>-        schema di principio dell’impianto di radiocomunicazione 200 MHz (vecchio),</v>
      </c>
      <c r="D78" s="836"/>
      <c r="E78" s="836"/>
      <c r="F78" s="836"/>
      <c r="G78" s="837"/>
    </row>
    <row r="79" spans="1:7" ht="15" customHeight="1" x14ac:dyDescent="0.25">
      <c r="A79" s="402" t="str">
        <f>'02 LISTA CONTROLLO E RAPPORTO'!A56</f>
        <v/>
      </c>
      <c r="B79" s="219"/>
      <c r="C79" s="835" t="str">
        <f>'02 LISTA CONTROLLO E RAPPORTO'!C56</f>
        <v>-        istruzioni per l’uso del modem,</v>
      </c>
      <c r="D79" s="836"/>
      <c r="E79" s="836"/>
      <c r="F79" s="836"/>
      <c r="G79" s="837"/>
    </row>
    <row r="80" spans="1:7" ht="15" customHeight="1" x14ac:dyDescent="0.25">
      <c r="A80" s="402" t="str">
        <f>'02 LISTA CONTROLLO E RAPPORTO'!A57</f>
        <v/>
      </c>
      <c r="B80" s="219"/>
      <c r="C80" s="835" t="str">
        <f>'02 LISTA CONTROLLO E RAPPORTO'!C57</f>
        <v>-        istruzioni per l’uso del router,</v>
      </c>
      <c r="D80" s="836"/>
      <c r="E80" s="836"/>
      <c r="F80" s="836"/>
      <c r="G80" s="837"/>
    </row>
    <row r="81" spans="1:7" ht="15" customHeight="1" x14ac:dyDescent="0.25">
      <c r="A81" s="402" t="str">
        <f>'02 LISTA CONTROLLO E RAPPORTO'!A58</f>
        <v/>
      </c>
      <c r="B81" s="219"/>
      <c r="C81" s="835" t="str">
        <f>'02 LISTA CONTROLLO E RAPPORTO'!C58</f>
        <v>-        istruzioni per l’uso dell’impianto di commutazione per utenti (PBX) e</v>
      </c>
      <c r="D81" s="836"/>
      <c r="E81" s="836"/>
      <c r="F81" s="836"/>
      <c r="G81" s="837"/>
    </row>
    <row r="82" spans="1:7" ht="15" customHeight="1" x14ac:dyDescent="0.25">
      <c r="A82" s="402" t="str">
        <f>'02 LISTA CONTROLLO E RAPPORTO'!A59</f>
        <v/>
      </c>
      <c r="B82" s="219"/>
      <c r="C82" s="835" t="str">
        <f>'02 LISTA CONTROLLO E RAPPORTO'!C59</f>
        <v>-        istruzioni per l’uso dello switch di rete.</v>
      </c>
      <c r="D82" s="836"/>
      <c r="E82" s="836"/>
      <c r="F82" s="836"/>
      <c r="G82" s="837"/>
    </row>
    <row r="83" spans="1:7" ht="43.7" customHeight="1" x14ac:dyDescent="0.25">
      <c r="A83" s="403" t="str">
        <f>'02 LISTA CONTROLLO E RAPPORTO'!A60</f>
        <v/>
      </c>
      <c r="B83" s="222"/>
      <c r="C83" s="838" t="str">
        <f>'02 LISTA CONTROLLO E RAPPORTO'!C60</f>
        <v>I collegamenti devono essere rilevati da una persona specializzata direttamente sul posto e le relative informazioni richieste direttamente al provider di rete. La programmazione dell’impianto di commutazione per utenti (ICU) dev’essere eseguita da una ditta specializzata.</v>
      </c>
      <c r="D83" s="839"/>
      <c r="E83" s="839"/>
      <c r="F83" s="839"/>
      <c r="G83" s="840"/>
    </row>
    <row r="84" spans="1:7" ht="75.75" thickBot="1" x14ac:dyDescent="0.3">
      <c r="A84" s="437" t="str">
        <f>'02 LISTA CONTROLLO E RAPPORTO'!A61</f>
        <v/>
      </c>
      <c r="B84" s="188">
        <v>1102.07</v>
      </c>
      <c r="C84" s="64" t="str">
        <f>'02 LISTA CONTROLLO E RAPPORTO'!C61</f>
        <v>Descrizione del difetto: nei rifugi dove sono prescritti o installati sistemi di trasmissione (trm) o telematici, così come negli impianti di protezione, manca un piano di situazione aggiornato (scala 1:500 o 1:1000) con le ubicazioni delle antenne, compresi i collegamenti.</v>
      </c>
      <c r="D84" s="438" t="s">
        <v>0</v>
      </c>
      <c r="E84" s="340"/>
      <c r="F84" s="340"/>
      <c r="G84" s="341"/>
    </row>
    <row r="85" spans="1:7" ht="15" customHeight="1" thickBot="1" x14ac:dyDescent="0.3">
      <c r="A85" s="389" t="str">
        <f>'02 LISTA CONTROLLO E RAPPORTO'!A62</f>
        <v/>
      </c>
      <c r="B85" s="390">
        <v>1200</v>
      </c>
      <c r="C85" s="408" t="str">
        <f>'02 LISTA CONTROLLO E RAPPORTO'!C62</f>
        <v>Manutenzione periodica</v>
      </c>
      <c r="D85" s="409"/>
      <c r="E85" s="410"/>
      <c r="F85" s="410"/>
      <c r="G85" s="411"/>
    </row>
    <row r="86" spans="1:7" ht="15" customHeight="1" thickBot="1" x14ac:dyDescent="0.3">
      <c r="A86" s="395" t="str">
        <f>'02 LISTA CONTROLLO E RAPPORTO'!A63</f>
        <v/>
      </c>
      <c r="B86" s="203">
        <v>1201</v>
      </c>
      <c r="C86" s="144" t="str">
        <f>'02 LISTA CONTROLLO E RAPPORTO'!C63</f>
        <v>Manutenzione periodica</v>
      </c>
      <c r="D86" s="396"/>
      <c r="E86" s="855"/>
      <c r="F86" s="855"/>
      <c r="G86" s="856"/>
    </row>
    <row r="87" spans="1:7" ht="29.45" customHeight="1" x14ac:dyDescent="0.25">
      <c r="A87" s="397" t="str">
        <f>'02 LISTA CONTROLLO E RAPPORTO'!A64</f>
        <v/>
      </c>
      <c r="B87" s="189">
        <v>1201.01</v>
      </c>
      <c r="C87" s="68" t="str">
        <f>'02 LISTA CONTROLLO E RAPPORTO'!C64</f>
        <v>Descrizione del difetto: la manutenzione periodica della costruzione di protezione non viene eseguita.</v>
      </c>
      <c r="D87" s="398" t="s">
        <v>2073</v>
      </c>
      <c r="E87" s="346"/>
      <c r="F87" s="346"/>
      <c r="G87" s="347"/>
    </row>
    <row r="88" spans="1:7" ht="46.7" customHeight="1" x14ac:dyDescent="0.25">
      <c r="A88" s="401" t="str">
        <f>'02 LISTA CONTROLLO E RAPPORTO'!A65</f>
        <v/>
      </c>
      <c r="B88" s="226"/>
      <c r="C88" s="838" t="str">
        <f>'02 LISTA CONTROLLO E RAPPORTO'!C65</f>
        <v>Secondo le Istruzioni tecniche per la manutenzione delle costruzioni di protezione complete conformi alle ITO, ITRS o ITR (ITM 2000), la manutenzione periodica annuale degli impianti di protezione deve essere eseguita come segue:</v>
      </c>
      <c r="D88" s="839"/>
      <c r="E88" s="839"/>
      <c r="F88" s="839"/>
      <c r="G88" s="840"/>
    </row>
    <row r="89" spans="1:7" ht="15" customHeight="1" x14ac:dyDescent="0.25">
      <c r="A89" s="402" t="str">
        <f>'02 LISTA CONTROLLO E RAPPORTO'!A66</f>
        <v/>
      </c>
      <c r="B89" s="219"/>
      <c r="C89" s="835" t="str">
        <f>'02 LISTA CONTROLLO E RAPPORTO'!C66</f>
        <v>-        8 giri d’ispezione,</v>
      </c>
      <c r="D89" s="836"/>
      <c r="E89" s="836"/>
      <c r="F89" s="836"/>
      <c r="G89" s="837"/>
    </row>
    <row r="90" spans="1:7" ht="15" customHeight="1" x14ac:dyDescent="0.25">
      <c r="A90" s="402" t="str">
        <f>'02 LISTA CONTROLLO E RAPPORTO'!A67</f>
        <v/>
      </c>
      <c r="B90" s="219"/>
      <c r="C90" s="835" t="str">
        <f>'02 LISTA CONTROLLO E RAPPORTO'!C67</f>
        <v>-        3 interventi di PICCOLA manutenzione e</v>
      </c>
      <c r="D90" s="836"/>
      <c r="E90" s="836"/>
      <c r="F90" s="836"/>
      <c r="G90" s="837"/>
    </row>
    <row r="91" spans="1:7" ht="15" customHeight="1" x14ac:dyDescent="0.25">
      <c r="A91" s="402" t="str">
        <f>'02 LISTA CONTROLLO E RAPPORTO'!A68</f>
        <v/>
      </c>
      <c r="B91" s="219"/>
      <c r="C91" s="835" t="str">
        <f>'02 LISTA CONTROLLO E RAPPORTO'!C68</f>
        <v>-        1 intervento di GRANDE manutenzione.</v>
      </c>
      <c r="D91" s="836"/>
      <c r="E91" s="836"/>
      <c r="F91" s="836"/>
      <c r="G91" s="837"/>
    </row>
    <row r="92" spans="1:7" ht="45.6" customHeight="1" x14ac:dyDescent="0.25">
      <c r="A92" s="402" t="str">
        <f>'02 LISTA CONTROLLO E RAPPORTO'!A69</f>
        <v/>
      </c>
      <c r="B92" s="219"/>
      <c r="C92" s="838" t="str">
        <f>'02 LISTA CONTROLLO E RAPPORTO'!C69</f>
        <v>Per garantire la prontezza d’esercizio, tutti i sorveglianti d’impianto incorporati devono conoscere le installazioni tecniche dell’impianto di protezione ed essere impiegati per la manutenzione periodica. Si devono allestire e rispettare i piani d’intervento necessari.</v>
      </c>
      <c r="D92" s="839"/>
      <c r="E92" s="839"/>
      <c r="F92" s="839"/>
      <c r="G92" s="840"/>
    </row>
    <row r="93" spans="1:7" ht="45.6" customHeight="1" x14ac:dyDescent="0.25">
      <c r="A93" s="402" t="str">
        <f>'02 LISTA CONTROLLO E RAPPORTO'!A70</f>
        <v/>
      </c>
      <c r="B93" s="219"/>
      <c r="C93" s="838" t="str">
        <f>'02 LISTA CONTROLLO E RAPPORTO'!C70</f>
        <v>Secondo le Istruzioni per la prontezza operativa ridotta degli impianti della protezione della popolazione (POR 2004), la manutenzione periodica annuale degli impianti di protezione deve essere eseguita nello stesso modo, ma non sono necessari giri d’ispezione.</v>
      </c>
      <c r="D93" s="839"/>
      <c r="E93" s="839"/>
      <c r="F93" s="839"/>
      <c r="G93" s="840"/>
    </row>
    <row r="94" spans="1:7" ht="45" customHeight="1" x14ac:dyDescent="0.25">
      <c r="A94" s="402" t="str">
        <f>'02 LISTA CONTROLLO E RAPPORTO'!A71</f>
        <v/>
      </c>
      <c r="B94" s="219"/>
      <c r="C94" s="838" t="str">
        <f>'02 LISTA CONTROLLO E RAPPORTO'!C71</f>
        <v>Secondo le ITM, la manutenzione periodica annuale dei rifugi speciali (rifugi in campo aperto, rifugi in autorimesse sotterranee, rifugi di ospedali, case per anziani, case di cura e istituti) deve essere eseguita come segue:</v>
      </c>
      <c r="D94" s="839"/>
      <c r="E94" s="839"/>
      <c r="F94" s="839"/>
      <c r="G94" s="840"/>
    </row>
    <row r="95" spans="1:7" x14ac:dyDescent="0.25">
      <c r="A95" s="402" t="str">
        <f>'02 LISTA CONTROLLO E RAPPORTO'!A72</f>
        <v/>
      </c>
      <c r="B95" s="219"/>
      <c r="C95" s="838" t="str">
        <f>'02 LISTA CONTROLLO E RAPPORTO'!C72</f>
        <v>Rifugi ITRS con corrente d’emergenza e/o acqua, in esercizio:</v>
      </c>
      <c r="D95" s="839"/>
      <c r="E95" s="839"/>
      <c r="F95" s="839"/>
      <c r="G95" s="840"/>
    </row>
    <row r="96" spans="1:7" ht="15" customHeight="1" x14ac:dyDescent="0.25">
      <c r="A96" s="402" t="str">
        <f>'02 LISTA CONTROLLO E RAPPORTO'!A73</f>
        <v/>
      </c>
      <c r="B96" s="219"/>
      <c r="C96" s="835" t="str">
        <f>'02 LISTA CONTROLLO E RAPPORTO'!C73</f>
        <v>-        giri d’ispezione secondo le necessità,</v>
      </c>
      <c r="D96" s="836"/>
      <c r="E96" s="836"/>
      <c r="F96" s="836"/>
      <c r="G96" s="837"/>
    </row>
    <row r="97" spans="1:7" ht="15" customHeight="1" x14ac:dyDescent="0.25">
      <c r="A97" s="402" t="str">
        <f>'02 LISTA CONTROLLO E RAPPORTO'!A74</f>
        <v/>
      </c>
      <c r="B97" s="219"/>
      <c r="C97" s="835" t="str">
        <f>'02 LISTA CONTROLLO E RAPPORTO'!C74</f>
        <v>-        3 interventi di PICCOLA manutenzione e</v>
      </c>
      <c r="D97" s="836"/>
      <c r="E97" s="836"/>
      <c r="F97" s="836"/>
      <c r="G97" s="837"/>
    </row>
    <row r="98" spans="1:7" ht="15" customHeight="1" x14ac:dyDescent="0.25">
      <c r="A98" s="402" t="str">
        <f>'02 LISTA CONTROLLO E RAPPORTO'!A75</f>
        <v/>
      </c>
      <c r="B98" s="219"/>
      <c r="C98" s="835" t="str">
        <f>'02 LISTA CONTROLLO E RAPPORTO'!C75</f>
        <v>-        1 intervento di GRANDE manutenzione.</v>
      </c>
      <c r="D98" s="836"/>
      <c r="E98" s="836"/>
      <c r="F98" s="836"/>
      <c r="G98" s="837"/>
    </row>
    <row r="99" spans="1:7" ht="15" customHeight="1" x14ac:dyDescent="0.25">
      <c r="A99" s="402" t="str">
        <f>'02 LISTA CONTROLLO E RAPPORTO'!A76</f>
        <v/>
      </c>
      <c r="B99" s="219"/>
      <c r="C99" s="838" t="str">
        <f>'02 LISTA CONTROLLO E RAPPORTO'!C76</f>
        <v>Rifugi ITRS senza corrente d’emergenza e/o acqua, fuori servizio:</v>
      </c>
      <c r="D99" s="839"/>
      <c r="E99" s="839"/>
      <c r="F99" s="839"/>
      <c r="G99" s="840"/>
    </row>
    <row r="100" spans="1:7" ht="15" customHeight="1" x14ac:dyDescent="0.25">
      <c r="A100" s="402" t="str">
        <f>'02 LISTA CONTROLLO E RAPPORTO'!A77</f>
        <v/>
      </c>
      <c r="B100" s="219"/>
      <c r="C100" s="835" t="str">
        <f>'02 LISTA CONTROLLO E RAPPORTO'!C77</f>
        <v>-        giri d’ispezione secondo le necessità,</v>
      </c>
      <c r="D100" s="836"/>
      <c r="E100" s="836"/>
      <c r="F100" s="836"/>
      <c r="G100" s="837"/>
    </row>
    <row r="101" spans="1:7" ht="15" customHeight="1" x14ac:dyDescent="0.25">
      <c r="A101" s="402" t="str">
        <f>'02 LISTA CONTROLLO E RAPPORTO'!A78</f>
        <v/>
      </c>
      <c r="B101" s="219"/>
      <c r="C101" s="835" t="str">
        <f>'02 LISTA CONTROLLO E RAPPORTO'!C78</f>
        <v>-        intervento di PICCOLA manutenzione secondo le necessità e</v>
      </c>
      <c r="D101" s="836"/>
      <c r="E101" s="836"/>
      <c r="F101" s="836"/>
      <c r="G101" s="837"/>
    </row>
    <row r="102" spans="1:7" ht="15" customHeight="1" thickBot="1" x14ac:dyDescent="0.3">
      <c r="A102" s="403" t="str">
        <f>'02 LISTA CONTROLLO E RAPPORTO'!A79</f>
        <v/>
      </c>
      <c r="B102" s="222"/>
      <c r="C102" s="857" t="str">
        <f>'02 LISTA CONTROLLO E RAPPORTO'!C79</f>
        <v>-        1 intervento di GRANDE manutenzione.</v>
      </c>
      <c r="D102" s="858"/>
      <c r="E102" s="858"/>
      <c r="F102" s="858"/>
      <c r="G102" s="859"/>
    </row>
    <row r="103" spans="1:7" ht="15" customHeight="1" thickBot="1" x14ac:dyDescent="0.3">
      <c r="A103" s="395" t="str">
        <f>'02 LISTA CONTROLLO E RAPPORTO'!A80</f>
        <v/>
      </c>
      <c r="B103" s="203">
        <v>1202</v>
      </c>
      <c r="C103" s="144" t="str">
        <f>'02 LISTA CONTROLLO E RAPPORTO'!C80</f>
        <v>Personale tecnico</v>
      </c>
      <c r="D103" s="396"/>
      <c r="E103" s="855"/>
      <c r="F103" s="855"/>
      <c r="G103" s="856"/>
    </row>
    <row r="104" spans="1:7" ht="29.45" customHeight="1" x14ac:dyDescent="0.25">
      <c r="A104" s="397" t="str">
        <f>'02 LISTA CONTROLLO E RAPPORTO'!A81</f>
        <v/>
      </c>
      <c r="B104" s="189">
        <v>1202.01</v>
      </c>
      <c r="C104" s="68" t="str">
        <f>'02 LISTA CONTROLLO E RAPPORTO'!C81</f>
        <v>Descrizione del difetto: non è stato designato un responsabile della manutenzione della costruzione di protezione.</v>
      </c>
      <c r="D104" s="398" t="s">
        <v>2073</v>
      </c>
      <c r="E104" s="346"/>
      <c r="F104" s="346"/>
      <c r="G104" s="347"/>
    </row>
    <row r="105" spans="1:7" ht="29.45" customHeight="1" x14ac:dyDescent="0.25">
      <c r="A105" s="401" t="str">
        <f>'02 LISTA CONTROLLO E RAPPORTO'!A82</f>
        <v/>
      </c>
      <c r="B105" s="226"/>
      <c r="C105" s="838" t="str">
        <f>'02 LISTA CONTROLLO E RAPPORTO'!C82</f>
        <v>Il proprietario designa un responsabile per l’esecuzione della manutenzione.</v>
      </c>
      <c r="D105" s="839"/>
      <c r="E105" s="839"/>
      <c r="F105" s="839"/>
      <c r="G105" s="840"/>
    </row>
    <row r="106" spans="1:7" ht="29.45" customHeight="1" x14ac:dyDescent="0.25">
      <c r="A106" s="402" t="str">
        <f>'02 LISTA CONTROLLO E RAPPORTO'!A83</f>
        <v/>
      </c>
      <c r="B106" s="219"/>
      <c r="C106" s="838" t="str">
        <f>'02 LISTA CONTROLLO E RAPPORTO'!C83</f>
        <v>Il responsabile deve avere a sua disposizione un team che esegue i lavori di manutenzione secondo le ITM.</v>
      </c>
      <c r="D106" s="839"/>
      <c r="E106" s="839"/>
      <c r="F106" s="839"/>
      <c r="G106" s="840"/>
    </row>
    <row r="107" spans="1:7" ht="15" customHeight="1" x14ac:dyDescent="0.25">
      <c r="A107" s="402" t="str">
        <f>'02 LISTA CONTROLLO E RAPPORTO'!A84</f>
        <v/>
      </c>
      <c r="B107" s="219"/>
      <c r="C107" s="838" t="str">
        <f>'02 LISTA CONTROLLO E RAPPORTO'!C84</f>
        <v>Questo team può essere composto ad esempio da:</v>
      </c>
      <c r="D107" s="839"/>
      <c r="E107" s="839"/>
      <c r="F107" s="839"/>
      <c r="G107" s="840"/>
    </row>
    <row r="108" spans="1:7" ht="15" customHeight="1" x14ac:dyDescent="0.25">
      <c r="A108" s="402" t="str">
        <f>'02 LISTA CONTROLLO E RAPPORTO'!A85</f>
        <v/>
      </c>
      <c r="B108" s="219"/>
      <c r="C108" s="835" t="str">
        <f>'02 LISTA CONTROLLO E RAPPORTO'!C85</f>
        <v>-        sorveglianti d’impianto della protezione civile,</v>
      </c>
      <c r="D108" s="836"/>
      <c r="E108" s="836"/>
      <c r="F108" s="836"/>
      <c r="G108" s="837"/>
    </row>
    <row r="109" spans="1:7" ht="15" customHeight="1" x14ac:dyDescent="0.25">
      <c r="A109" s="402" t="str">
        <f>'02 LISTA CONTROLLO E RAPPORTO'!A86</f>
        <v/>
      </c>
      <c r="B109" s="219"/>
      <c r="C109" s="835" t="str">
        <f>'02 LISTA CONTROLLO E RAPPORTO'!C86</f>
        <v>-        impiegati comunali,</v>
      </c>
      <c r="D109" s="836"/>
      <c r="E109" s="836"/>
      <c r="F109" s="836"/>
      <c r="G109" s="837"/>
    </row>
    <row r="110" spans="1:7" ht="15" customHeight="1" x14ac:dyDescent="0.25">
      <c r="A110" s="402" t="str">
        <f>'02 LISTA CONTROLLO E RAPPORTO'!A87</f>
        <v/>
      </c>
      <c r="B110" s="219"/>
      <c r="C110" s="835" t="str">
        <f>'02 LISTA CONTROLLO E RAPPORTO'!C87</f>
        <v>-        servizio tecnico degli ospedali,</v>
      </c>
      <c r="D110" s="836"/>
      <c r="E110" s="836"/>
      <c r="F110" s="836"/>
      <c r="G110" s="837"/>
    </row>
    <row r="111" spans="1:7" ht="15" customHeight="1" x14ac:dyDescent="0.25">
      <c r="A111" s="402" t="str">
        <f>'02 LISTA CONTROLLO E RAPPORTO'!A88</f>
        <v/>
      </c>
      <c r="B111" s="219"/>
      <c r="C111" s="835" t="str">
        <f>'02 LISTA CONTROLLO E RAPPORTO'!C88</f>
        <v>-        specialisti,</v>
      </c>
      <c r="D111" s="836"/>
      <c r="E111" s="836"/>
      <c r="F111" s="836"/>
      <c r="G111" s="837"/>
    </row>
    <row r="112" spans="1:7" ht="15" customHeight="1" x14ac:dyDescent="0.25">
      <c r="A112" s="402" t="str">
        <f>'02 LISTA CONTROLLO E RAPPORTO'!A89</f>
        <v/>
      </c>
      <c r="B112" s="219"/>
      <c r="C112" s="835" t="str">
        <f>'02 LISTA CONTROLLO E RAPPORTO'!C89</f>
        <v>-        ditte specializzate e</v>
      </c>
      <c r="D112" s="836"/>
      <c r="E112" s="836"/>
      <c r="F112" s="836"/>
      <c r="G112" s="837"/>
    </row>
    <row r="113" spans="1:7" ht="15" customHeight="1" x14ac:dyDescent="0.25">
      <c r="A113" s="402" t="str">
        <f>'02 LISTA CONTROLLO E RAPPORTO'!A90</f>
        <v/>
      </c>
      <c r="B113" s="219"/>
      <c r="C113" s="835" t="str">
        <f>'02 LISTA CONTROLLO E RAPPORTO'!C90</f>
        <v>-        custodi.</v>
      </c>
      <c r="D113" s="836"/>
      <c r="E113" s="836"/>
      <c r="F113" s="836"/>
      <c r="G113" s="837"/>
    </row>
    <row r="114" spans="1:7" ht="30.6" customHeight="1" x14ac:dyDescent="0.25">
      <c r="A114" s="403" t="str">
        <f>'02 LISTA CONTROLLO E RAPPORTO'!A91</f>
        <v/>
      </c>
      <c r="B114" s="222"/>
      <c r="C114" s="838" t="str">
        <f>'02 LISTA CONTROLLO E RAPPORTO'!C91</f>
        <v>Per ragioni di sicurezza, durante la «PICCOLA» e «GRANDE» manutenzione devono sempre essere presenti almeno due persone (vedi anche lista di controllo 67023.i della SUVA: «Persone tenute a lavorare da sole»).</v>
      </c>
      <c r="D114" s="839"/>
      <c r="E114" s="839"/>
      <c r="F114" s="839"/>
      <c r="G114" s="840"/>
    </row>
    <row r="115" spans="1:7" ht="29.45" customHeight="1" x14ac:dyDescent="0.25">
      <c r="A115" s="439" t="str">
        <f>'02 LISTA CONTROLLO E RAPPORTO'!A92</f>
        <v/>
      </c>
      <c r="B115" s="61">
        <v>1202.02</v>
      </c>
      <c r="C115" s="12" t="str">
        <f>'02 LISTA CONTROLLO E RAPPORTO'!C92</f>
        <v>Descrizione del difetto: la persona responsabile non conosce la procedura di manutenzione.</v>
      </c>
      <c r="D115" s="440" t="s">
        <v>2073</v>
      </c>
      <c r="E115" s="346"/>
      <c r="F115" s="346"/>
      <c r="G115" s="347"/>
    </row>
    <row r="116" spans="1:7" ht="28.5" customHeight="1" x14ac:dyDescent="0.25">
      <c r="A116" s="399" t="str">
        <f>'02 LISTA CONTROLLO E RAPPORTO'!A93</f>
        <v/>
      </c>
      <c r="B116" s="400"/>
      <c r="C116" s="829" t="str">
        <f>'02 LISTA CONTROLLO E RAPPORTO'!C93</f>
        <v>La manutenzione della costruzione di protezione si basa sulle liste di manutenzione (LM) e sulle ITM 2000.</v>
      </c>
      <c r="D116" s="830"/>
      <c r="E116" s="830"/>
      <c r="F116" s="830"/>
      <c r="G116" s="831"/>
    </row>
    <row r="117" spans="1:7" ht="43.7" customHeight="1" x14ac:dyDescent="0.25">
      <c r="A117" s="439" t="str">
        <f>'02 LISTA CONTROLLO E RAPPORTO'!A94</f>
        <v/>
      </c>
      <c r="B117" s="61">
        <v>1202.03</v>
      </c>
      <c r="C117" s="12" t="str">
        <f>'02 LISTA CONTROLLO E RAPPORTO'!C94</f>
        <v>Descrizione del difetto: non è possibile garantire la manutenzione o la prontezza d’esercizio tecnica della costruzione di protezione con il personale tecnico disponibile.</v>
      </c>
      <c r="D117" s="440" t="s">
        <v>2073</v>
      </c>
      <c r="E117" s="346"/>
      <c r="F117" s="346"/>
      <c r="G117" s="347"/>
    </row>
    <row r="118" spans="1:7" ht="45" customHeight="1" x14ac:dyDescent="0.25">
      <c r="A118" s="401" t="str">
        <f>'02 LISTA CONTROLLO E RAPPORTO'!A95</f>
        <v/>
      </c>
      <c r="B118" s="226"/>
      <c r="C118" s="838" t="str">
        <f>'02 LISTA CONTROLLO E RAPPORTO'!C95</f>
        <v>Per garantire la manutenzione e la prontezza d’esercizio della costruzione di protezione, dev’essere disponibile un team di manutenzione. A seconda delle dimensioni e del tipo della costruzione di protezione, questo team è composto ad esempio da:</v>
      </c>
      <c r="D118" s="839"/>
      <c r="E118" s="839"/>
      <c r="F118" s="839"/>
      <c r="G118" s="840"/>
    </row>
    <row r="119" spans="1:7" ht="15" customHeight="1" x14ac:dyDescent="0.25">
      <c r="A119" s="402" t="str">
        <f>'02 LISTA CONTROLLO E RAPPORTO'!A96</f>
        <v/>
      </c>
      <c r="B119" s="219"/>
      <c r="C119" s="835" t="str">
        <f>'02 LISTA CONTROLLO E RAPPORTO'!C96</f>
        <v>-        1 responsabile della manutenzione della costruzione di protezione e</v>
      </c>
      <c r="D119" s="836"/>
      <c r="E119" s="836"/>
      <c r="F119" s="836"/>
      <c r="G119" s="837"/>
    </row>
    <row r="120" spans="1:7" ht="16.7" customHeight="1" x14ac:dyDescent="0.25">
      <c r="A120" s="402" t="str">
        <f>'02 LISTA CONTROLLO E RAPPORTO'!A97</f>
        <v/>
      </c>
      <c r="B120" s="219"/>
      <c r="C120" s="835" t="str">
        <f>'02 LISTA CONTROLLO E RAPPORTO'!C97</f>
        <v>-        1-3 specialisti dei settori impianti elettrici / ventilazione / impianti sanitari / meccanica.</v>
      </c>
      <c r="D120" s="836"/>
      <c r="E120" s="836"/>
      <c r="F120" s="836"/>
      <c r="G120" s="837"/>
    </row>
    <row r="121" spans="1:7" ht="16.350000000000001" customHeight="1" thickBot="1" x14ac:dyDescent="0.3">
      <c r="A121" s="403" t="str">
        <f>'02 LISTA CONTROLLO E RAPPORTO'!A98</f>
        <v/>
      </c>
      <c r="B121" s="222"/>
      <c r="C121" s="852" t="str">
        <f>'02 LISTA CONTROLLO E RAPPORTO'!C98</f>
        <v>Si deve reclutare, formare e impiegare regolarmente personale tecnico.</v>
      </c>
      <c r="D121" s="853"/>
      <c r="E121" s="853"/>
      <c r="F121" s="853"/>
      <c r="G121" s="854"/>
    </row>
    <row r="122" spans="1:7" ht="15" customHeight="1" thickBot="1" x14ac:dyDescent="0.3">
      <c r="A122" s="395" t="str">
        <f>'02 LISTA CONTROLLO E RAPPORTO'!A99</f>
        <v/>
      </c>
      <c r="B122" s="203">
        <v>1203</v>
      </c>
      <c r="C122" s="144" t="str">
        <f>'02 LISTA CONTROLLO E RAPPORTO'!C99</f>
        <v>Attrezzatura e materiale per la manutenzione</v>
      </c>
      <c r="D122" s="396"/>
      <c r="E122" s="855"/>
      <c r="F122" s="855"/>
      <c r="G122" s="856"/>
    </row>
    <row r="123" spans="1:7" ht="29.45" customHeight="1" x14ac:dyDescent="0.25">
      <c r="A123" s="404" t="str">
        <f>'02 LISTA CONTROLLO E RAPPORTO'!A100</f>
        <v/>
      </c>
      <c r="B123" s="186">
        <v>1203.01</v>
      </c>
      <c r="C123" s="66" t="str">
        <f>'02 LISTA CONTROLLO E RAPPORTO'!C100</f>
        <v>Descrizione del difetto: il personale tecnico non dispone dell’attrezzatura necessaria per il controllo periodico.</v>
      </c>
      <c r="D123" s="405" t="s">
        <v>0</v>
      </c>
      <c r="E123" s="340"/>
      <c r="F123" s="340"/>
      <c r="G123" s="341"/>
    </row>
    <row r="124" spans="1:7" ht="29.45" customHeight="1" x14ac:dyDescent="0.25">
      <c r="A124" s="401" t="str">
        <f>'02 LISTA CONTROLLO E RAPPORTO'!A101</f>
        <v/>
      </c>
      <c r="B124" s="226"/>
      <c r="C124" s="838" t="str">
        <f>'02 LISTA CONTROLLO E RAPPORTO'!C101</f>
        <v xml:space="preserve">Per poter eseguire la manutenzione periodica, il personale tecnico deve disporre dell’attrezzatura e del materiale necessari, che comprendono: </v>
      </c>
      <c r="D124" s="839"/>
      <c r="E124" s="839"/>
      <c r="F124" s="839"/>
      <c r="G124" s="840"/>
    </row>
    <row r="125" spans="1:7" ht="17.45" customHeight="1" x14ac:dyDescent="0.25">
      <c r="A125" s="402" t="str">
        <f>'02 LISTA CONTROLLO E RAPPORTO'!A102</f>
        <v/>
      </c>
      <c r="B125" s="219"/>
      <c r="C125" s="835" t="str">
        <f>'02 LISTA CONTROLLO E RAPPORTO'!C102</f>
        <v>-        banco di lavoro e carrello con attrezzi (forniti dall’UFPP) negli impianti di protezione,</v>
      </c>
      <c r="D125" s="836"/>
      <c r="E125" s="836"/>
      <c r="F125" s="836"/>
      <c r="G125" s="837"/>
    </row>
    <row r="126" spans="1:7" x14ac:dyDescent="0.25">
      <c r="A126" s="402" t="str">
        <f>'02 LISTA CONTROLLO E RAPPORTO'!A103</f>
        <v/>
      </c>
      <c r="B126" s="219"/>
      <c r="C126" s="835" t="str">
        <f>'02 LISTA CONTROLLO E RAPPORTO'!C103</f>
        <v>-        semplice set di attrezzi (acquistato dai proprietari) nei rifugi,</v>
      </c>
      <c r="D126" s="836"/>
      <c r="E126" s="836"/>
      <c r="F126" s="836"/>
      <c r="G126" s="837"/>
    </row>
    <row r="127" spans="1:7" ht="15" customHeight="1" x14ac:dyDescent="0.25">
      <c r="A127" s="402" t="str">
        <f>'02 LISTA CONTROLLO E RAPPORTO'!A104</f>
        <v/>
      </c>
      <c r="B127" s="219"/>
      <c r="C127" s="835" t="str">
        <f>'02 LISTA CONTROLLO E RAPPORTO'!C104</f>
        <v>-        prodotti di manutenzione e lubrificanti e</v>
      </c>
      <c r="D127" s="836"/>
      <c r="E127" s="836"/>
      <c r="F127" s="836"/>
      <c r="G127" s="837"/>
    </row>
    <row r="128" spans="1:7" ht="15" customHeight="1" x14ac:dyDescent="0.25">
      <c r="A128" s="402" t="str">
        <f>'02 LISTA CONTROLLO E RAPPORTO'!A105</f>
        <v/>
      </c>
      <c r="B128" s="219"/>
      <c r="C128" s="835" t="str">
        <f>'02 LISTA CONTROLLO E RAPPORTO'!C105</f>
        <v>-        apparecchi e prodotti di pulizia.</v>
      </c>
      <c r="D128" s="836"/>
      <c r="E128" s="836"/>
      <c r="F128" s="836"/>
      <c r="G128" s="837"/>
    </row>
    <row r="129" spans="1:7" ht="29.45" customHeight="1" thickBot="1" x14ac:dyDescent="0.3">
      <c r="A129" s="403" t="str">
        <f>'02 LISTA CONTROLLO E RAPPORTO'!A106</f>
        <v/>
      </c>
      <c r="B129" s="222"/>
      <c r="C129" s="852" t="str">
        <f>'02 LISTA CONTROLLO E RAPPORTO'!C106</f>
        <v>Gli apparecchi, gli attrezzi e il materiale mancanti devono essere procurati o messi a disposizione del personale tecnico</v>
      </c>
      <c r="D129" s="853"/>
      <c r="E129" s="853"/>
      <c r="F129" s="853"/>
      <c r="G129" s="854"/>
    </row>
    <row r="130" spans="1:7" ht="15" customHeight="1" thickBot="1" x14ac:dyDescent="0.3">
      <c r="A130" s="389" t="str">
        <f>'02 LISTA CONTROLLO E RAPPORTO'!A107</f>
        <v/>
      </c>
      <c r="B130" s="390">
        <v>1300</v>
      </c>
      <c r="C130" s="408" t="str">
        <f>'02 LISTA CONTROLLO E RAPPORTO'!C107</f>
        <v>Documentazione</v>
      </c>
      <c r="D130" s="409"/>
      <c r="E130" s="410"/>
      <c r="F130" s="410"/>
      <c r="G130" s="411"/>
    </row>
    <row r="131" spans="1:7" ht="15" customHeight="1" thickBot="1" x14ac:dyDescent="0.3">
      <c r="A131" s="395" t="str">
        <f>'02 LISTA CONTROLLO E RAPPORTO'!A108</f>
        <v/>
      </c>
      <c r="B131" s="203">
        <v>1301</v>
      </c>
      <c r="C131" s="144" t="str">
        <f>'02 LISTA CONTROLLO E RAPPORTO'!C108</f>
        <v>Documenti amministrativi</v>
      </c>
      <c r="D131" s="396"/>
      <c r="E131" s="855"/>
      <c r="F131" s="855"/>
      <c r="G131" s="856"/>
    </row>
    <row r="132" spans="1:7" ht="29.45" customHeight="1" x14ac:dyDescent="0.25">
      <c r="A132" s="404" t="str">
        <f>'02 LISTA CONTROLLO E RAPPORTO'!A109</f>
        <v/>
      </c>
      <c r="B132" s="186">
        <v>1301.01</v>
      </c>
      <c r="C132" s="66" t="str">
        <f>'02 LISTA CONTROLLO E RAPPORTO'!C109</f>
        <v>Descrizione del difetto: manca un mansionario per le persone responsabili della manutenzione.</v>
      </c>
      <c r="D132" s="405" t="s">
        <v>0</v>
      </c>
      <c r="E132" s="340"/>
      <c r="F132" s="340"/>
      <c r="G132" s="341"/>
    </row>
    <row r="133" spans="1:7" ht="60.6" customHeight="1" thickBot="1" x14ac:dyDescent="0.3">
      <c r="A133" s="399" t="str">
        <f>'02 LISTA CONTROLLO E RAPPORTO'!A110</f>
        <v/>
      </c>
      <c r="B133" s="400"/>
      <c r="C133" s="821" t="str">
        <f>'02 LISTA CONTROLLO E RAPPORTO'!C110</f>
        <v>Per il coordinamento dei compiti e delle singole funzioni, si devono allestire i rispettivi mansionari (p. es. secondo le ITM 200, parte 1, appendice C). I diritti e i doveri per la manutenzione periodica devono essere regolati nei mansionari del responsabile della manutenzione e dell’eventuale personale tecnico disponibile.</v>
      </c>
      <c r="D133" s="822"/>
      <c r="E133" s="822"/>
      <c r="F133" s="822"/>
      <c r="G133" s="823"/>
    </row>
    <row r="134" spans="1:7" ht="15" customHeight="1" thickBot="1" x14ac:dyDescent="0.3">
      <c r="A134" s="395" t="str">
        <f>'02 LISTA CONTROLLO E RAPPORTO'!A111</f>
        <v/>
      </c>
      <c r="B134" s="203">
        <v>1302</v>
      </c>
      <c r="C134" s="144" t="str">
        <f>'02 LISTA CONTROLLO E RAPPORTO'!C111</f>
        <v>Documenti tecnici</v>
      </c>
      <c r="D134" s="396"/>
      <c r="E134" s="826"/>
      <c r="F134" s="827"/>
      <c r="G134" s="828"/>
    </row>
    <row r="135" spans="1:7" ht="29.45" customHeight="1" x14ac:dyDescent="0.25">
      <c r="A135" s="397" t="str">
        <f>'02 LISTA CONTROLLO E RAPPORTO'!A112</f>
        <v/>
      </c>
      <c r="B135" s="189">
        <v>1302.01</v>
      </c>
      <c r="C135" s="68" t="str">
        <f>'02 LISTA CONTROLLO E RAPPORTO'!C112</f>
        <v>Descrizione del difetto: manca una lista di manutenzione (LM) specifica per la costruzione di protezione.</v>
      </c>
      <c r="D135" s="398" t="s">
        <v>2073</v>
      </c>
      <c r="E135" s="346"/>
      <c r="F135" s="346"/>
      <c r="G135" s="347"/>
    </row>
    <row r="136" spans="1:7" ht="45" customHeight="1" x14ac:dyDescent="0.25">
      <c r="A136" s="399" t="str">
        <f>'02 LISTA CONTROLLO E RAPPORTO'!A113</f>
        <v/>
      </c>
      <c r="B136" s="400"/>
      <c r="C136" s="829" t="str">
        <f>'02 LISTA CONTROLLO E RAPPORTO'!C113</f>
        <v>Per eseguire i lavori di manutenzione dev’essere disponibile una LM specifica per questa costruzione di protezione secondo le ITM, capitolo 1.6 ed esempio del capitolo 2.1. La LM dev’essere allestita in collaborazione con l’ente cantonale responsabile delle costruzioni di protezione.</v>
      </c>
      <c r="D136" s="830"/>
      <c r="E136" s="830"/>
      <c r="F136" s="830"/>
      <c r="G136" s="831"/>
    </row>
    <row r="137" spans="1:7" ht="29.45" customHeight="1" x14ac:dyDescent="0.25">
      <c r="A137" s="439" t="str">
        <f>'02 LISTA CONTROLLO E RAPPORTO'!A114</f>
        <v/>
      </c>
      <c r="B137" s="61">
        <v>1302.02</v>
      </c>
      <c r="C137" s="12" t="str">
        <f>'02 LISTA CONTROLLO E RAPPORTO'!C114</f>
        <v>Descrizione del difetto: manca una lista di controllo per il ripristino della prontezza operativa normale (PON).</v>
      </c>
      <c r="D137" s="440" t="s">
        <v>2073</v>
      </c>
      <c r="E137" s="346"/>
      <c r="F137" s="346"/>
      <c r="G137" s="347"/>
    </row>
    <row r="138" spans="1:7" ht="28.7" customHeight="1" x14ac:dyDescent="0.25">
      <c r="A138" s="401" t="str">
        <f>'02 LISTA CONTROLLO E RAPPORTO'!A115</f>
        <v/>
      </c>
      <c r="B138" s="226"/>
      <c r="C138" s="829" t="str">
        <f>'02 LISTA CONTROLLO E RAPPORTO'!C115</f>
        <v>La lista di controllo per la rimessa in prontezza operativa normale («Rimessa in PON») manca e dev’essere allestita.</v>
      </c>
      <c r="D138" s="830"/>
      <c r="E138" s="830"/>
      <c r="F138" s="830"/>
      <c r="G138" s="831"/>
    </row>
    <row r="139" spans="1:7" ht="29.45" customHeight="1" x14ac:dyDescent="0.25">
      <c r="A139" s="403" t="str">
        <f>'02 LISTA CONTROLLO E RAPPORTO'!A116</f>
        <v/>
      </c>
      <c r="B139" s="222"/>
      <c r="C139" s="829" t="str">
        <f>'02 LISTA CONTROLLO E RAPPORTO'!C116</f>
        <v>La rimessa in PON è descritta nella lista di controllo «Messa in POR» secondo le direttive POR, parte 2. È fondamentalmente il procedimento inverso della messa in POR.</v>
      </c>
      <c r="D139" s="830"/>
      <c r="E139" s="830"/>
      <c r="F139" s="830"/>
      <c r="G139" s="831"/>
    </row>
    <row r="140" spans="1:7" ht="29.45" customHeight="1" x14ac:dyDescent="0.25">
      <c r="A140" s="406" t="str">
        <f>'02 LISTA CONTROLLO E RAPPORTO'!A117</f>
        <v/>
      </c>
      <c r="B140" s="187">
        <v>1302.03</v>
      </c>
      <c r="C140" s="58" t="str">
        <f>'02 LISTA CONTROLLO E RAPPORTO'!C117</f>
        <v>Descrizione del difetto: manca un registro dell’opera specifico per la costruzione di protezione (quaderno di controllo).</v>
      </c>
      <c r="D140" s="407" t="s">
        <v>0</v>
      </c>
      <c r="E140" s="340"/>
      <c r="F140" s="340"/>
      <c r="G140" s="341"/>
    </row>
    <row r="141" spans="1:7" ht="45" customHeight="1" x14ac:dyDescent="0.25">
      <c r="A141" s="401" t="str">
        <f>'02 LISTA CONTROLLO E RAPPORTO'!A118</f>
        <v/>
      </c>
      <c r="B141" s="226"/>
      <c r="C141" s="829" t="str">
        <f>'02 LISTA CONTROLLO E RAPPORTO'!C118</f>
        <v>Secondo le ITM si deve tenere un registro della costruzione di protezione, in cui annotare visite, occupazioni, manutenzione periodica, guasti, riparazioni, fatti particolari, ecc. Questo registro va messo a disposizione presso l’entrata principale.</v>
      </c>
      <c r="D141" s="830"/>
      <c r="E141" s="830"/>
      <c r="F141" s="830"/>
      <c r="G141" s="831"/>
    </row>
    <row r="142" spans="1:7" ht="29.45" customHeight="1" x14ac:dyDescent="0.25">
      <c r="A142" s="403" t="str">
        <f>'02 LISTA CONTROLLO E RAPPORTO'!A119</f>
        <v/>
      </c>
      <c r="B142" s="222"/>
      <c r="C142" s="829" t="str">
        <f>'02 LISTA CONTROLLO E RAPPORTO'!C119</f>
        <v>Vedi esempio: pagine 2-15 delle ITM 2000 per impianti di protezione completi o pagina 1.105 delle ITM 1980 per impianti di protezione rimodernabili.</v>
      </c>
      <c r="D142" s="830"/>
      <c r="E142" s="830"/>
      <c r="F142" s="830"/>
      <c r="G142" s="831"/>
    </row>
    <row r="143" spans="1:7" ht="29.45" customHeight="1" x14ac:dyDescent="0.25">
      <c r="A143" s="406" t="str">
        <f>'02 LISTA CONTROLLO E RAPPORTO'!A120</f>
        <v/>
      </c>
      <c r="B143" s="187">
        <v>1302.04</v>
      </c>
      <c r="C143" s="58" t="str">
        <f>'02 LISTA CONTROLLO E RAPPORTO'!C120</f>
        <v>Descrizione del difetto: manca una lista dei pezzi di ricambio specifica per la costruzione di protezione.</v>
      </c>
      <c r="D143" s="407" t="s">
        <v>0</v>
      </c>
      <c r="E143" s="340"/>
      <c r="F143" s="340"/>
      <c r="G143" s="341"/>
    </row>
    <row r="144" spans="1:7" ht="45" customHeight="1" x14ac:dyDescent="0.25">
      <c r="A144" s="401" t="str">
        <f>'02 LISTA CONTROLLO E RAPPORTO'!A121</f>
        <v/>
      </c>
      <c r="B144" s="226"/>
      <c r="C144" s="829" t="str">
        <f>'02 LISTA CONTROLLO E RAPPORTO'!C121</f>
        <v>Si deve allestire una lista dei pezzi e del materiale di ricambio secondo le ITM, parte 14. Occorre stabilire che tipo di materiale, risp. quali pezzi di ricambio devono essere disponibili in quale quantità nella costruzione di protezione.</v>
      </c>
      <c r="D144" s="830"/>
      <c r="E144" s="830"/>
      <c r="F144" s="830"/>
      <c r="G144" s="831"/>
    </row>
    <row r="145" spans="1:7" ht="58.35" customHeight="1" x14ac:dyDescent="0.25">
      <c r="A145" s="402" t="str">
        <f>'02 LISTA CONTROLLO E RAPPORTO'!A122</f>
        <v/>
      </c>
      <c r="B145" s="219"/>
      <c r="C145" s="829" t="str">
        <f>'02 LISTA CONTROLLO E RAPPORTO'!C122</f>
        <v>Si deve allestire una lista (lampadine, tubi fluorescenti, starter, batterie, cinghie trapezoidali, guarnizioni, materassini filtranti, ecc.) in funzione delle priorità d’acquisizione (da acquisire continuamente, da acquisire solo al momento dell’approntamento). I fornitori dei pezzi di ricambio devono essere stabiliti preventivamente.</v>
      </c>
      <c r="D145" s="830"/>
      <c r="E145" s="830"/>
      <c r="F145" s="830"/>
      <c r="G145" s="831"/>
    </row>
    <row r="146" spans="1:7" ht="15" customHeight="1" x14ac:dyDescent="0.25">
      <c r="A146" s="403" t="str">
        <f>'02 LISTA CONTROLLO E RAPPORTO'!A123</f>
        <v/>
      </c>
      <c r="B146" s="222"/>
      <c r="C146" s="829" t="str">
        <f>'02 LISTA CONTROLLO E RAPPORTO'!C123</f>
        <v>Vedi esempio: ITM 2000 pagine 14-21 segg.</v>
      </c>
      <c r="D146" s="830"/>
      <c r="E146" s="830"/>
      <c r="F146" s="830"/>
      <c r="G146" s="831"/>
    </row>
    <row r="147" spans="1:7" ht="29.45" customHeight="1" x14ac:dyDescent="0.25">
      <c r="A147" s="439" t="str">
        <f>'02 LISTA CONTROLLO E RAPPORTO'!A124</f>
        <v/>
      </c>
      <c r="B147" s="61">
        <v>1302.05</v>
      </c>
      <c r="C147" s="12" t="str">
        <f>'02 LISTA CONTROLLO E RAPPORTO'!C124</f>
        <v>Descrizione del difetto: manca una lista di controllo secondo le «Istruzioni POR parte 2» («Messa in POR»).</v>
      </c>
      <c r="D147" s="440" t="s">
        <v>2073</v>
      </c>
      <c r="E147" s="346"/>
      <c r="F147" s="346"/>
      <c r="G147" s="347"/>
    </row>
    <row r="148" spans="1:7" ht="61.35" customHeight="1" x14ac:dyDescent="0.25">
      <c r="A148" s="399" t="str">
        <f>'02 LISTA CONTROLLO E RAPPORTO'!A125</f>
        <v/>
      </c>
      <c r="B148" s="400"/>
      <c r="C148" s="829" t="str">
        <f>'02 LISTA CONTROLLO E RAPPORTO'!C125</f>
        <v>L’impianto di protezione è stato messo in prontezza operativa ridotta (POR). Ciò significa che non è subito pronto per l’impiego. Secondo la lista di controllo «Messa in POR, parte 2» devono essere disponibili tutti i documenti che indicano quali misure sono state adottate per la messa in POR dell’impianto di protezione.</v>
      </c>
      <c r="D148" s="830"/>
      <c r="E148" s="830"/>
      <c r="F148" s="830"/>
      <c r="G148" s="831"/>
    </row>
    <row r="149" spans="1:7" ht="29.45" customHeight="1" x14ac:dyDescent="0.25">
      <c r="A149" s="406" t="str">
        <f>'02 LISTA CONTROLLO E RAPPORTO'!A126</f>
        <v/>
      </c>
      <c r="B149" s="187">
        <v>1302.06</v>
      </c>
      <c r="C149" s="58" t="str">
        <f>'02 LISTA CONTROLLO E RAPPORTO'!C126</f>
        <v>Descrizione del difetto: per gli impianti di protezione completi mancano le «Istruzioni tecniche per la manutenzione 2000 (ITM 2000)».</v>
      </c>
      <c r="D149" s="407" t="s">
        <v>0</v>
      </c>
      <c r="E149" s="340"/>
      <c r="F149" s="340"/>
      <c r="G149" s="341"/>
    </row>
    <row r="150" spans="1:7" ht="30.6" customHeight="1" x14ac:dyDescent="0.25">
      <c r="A150" s="399" t="str">
        <f>'02 LISTA CONTROLLO E RAPPORTO'!A127</f>
        <v/>
      </c>
      <c r="B150" s="400"/>
      <c r="C150" s="829" t="str">
        <f>'02 LISTA CONTROLLO E RAPPORTO'!C127</f>
        <v>Per garantire una manutenzione a regola d’arte della costruzione di protezione, una copia delle ITM 2000 dev’essere disponibile sul posto.</v>
      </c>
      <c r="D150" s="830"/>
      <c r="E150" s="830"/>
      <c r="F150" s="830"/>
      <c r="G150" s="831"/>
    </row>
    <row r="151" spans="1:7" ht="43.7" customHeight="1" x14ac:dyDescent="0.25">
      <c r="A151" s="406" t="str">
        <f>'02 LISTA CONTROLLO E RAPPORTO'!A128</f>
        <v/>
      </c>
      <c r="B151" s="187">
        <v>1302.07</v>
      </c>
      <c r="C151" s="58" t="str">
        <f>'02 LISTA CONTROLLO E RAPPORTO'!C128</f>
        <v>Descrizione del difetto: per gli impianti di protezione rimodernabili mancano le «Istruzioni tecniche dell’UFPC per la manutenzione degli impianti della protezione civile (ITM 1980)».</v>
      </c>
      <c r="D151" s="407" t="s">
        <v>0</v>
      </c>
      <c r="E151" s="340"/>
      <c r="F151" s="340"/>
      <c r="G151" s="341"/>
    </row>
    <row r="152" spans="1:7" ht="30" customHeight="1" thickBot="1" x14ac:dyDescent="0.3">
      <c r="A152" s="399" t="str">
        <f>'02 LISTA CONTROLLO E RAPPORTO'!A129</f>
        <v/>
      </c>
      <c r="B152" s="400"/>
      <c r="C152" s="821" t="str">
        <f>'02 LISTA CONTROLLO E RAPPORTO'!C129</f>
        <v>Per garantire una manutenzione a regola d’arte dell’impianto di protezione, una copia delle ITM 1980 dev’essere disponibile sul posto.</v>
      </c>
      <c r="D152" s="822"/>
      <c r="E152" s="822"/>
      <c r="F152" s="822"/>
      <c r="G152" s="823"/>
    </row>
    <row r="153" spans="1:7" ht="29.45" customHeight="1" thickBot="1" x14ac:dyDescent="0.3">
      <c r="A153" s="395" t="str">
        <f>'02 LISTA CONTROLLO E RAPPORTO'!A130</f>
        <v/>
      </c>
      <c r="B153" s="203">
        <v>1303</v>
      </c>
      <c r="C153" s="144" t="str">
        <f>'02 LISTA CONTROLLO E RAPPORTO'!C130</f>
        <v>Liste di controllo per ‘l’approntamento e per i guasti di funzionamento degli impianti di protezione e dei rifugi</v>
      </c>
      <c r="D153" s="396"/>
      <c r="E153" s="826"/>
      <c r="F153" s="827"/>
      <c r="G153" s="828"/>
    </row>
    <row r="154" spans="1:7" ht="43.7" customHeight="1" x14ac:dyDescent="0.25">
      <c r="A154" s="404" t="str">
        <f>'02 LISTA CONTROLLO E RAPPORTO'!A131</f>
        <v/>
      </c>
      <c r="B154" s="186">
        <v>1303.01</v>
      </c>
      <c r="C154" s="66" t="str">
        <f>'02 LISTA CONTROLLO E RAPPORTO'!C131</f>
        <v>Descrizione del difetto: manca una lista di controllo specifica alla costruzione di protezione per l’approntamento e la messa in esercizio in caso di conflitto armato.</v>
      </c>
      <c r="D154" s="405" t="s">
        <v>0</v>
      </c>
      <c r="E154" s="340"/>
      <c r="F154" s="340"/>
      <c r="G154" s="341"/>
    </row>
    <row r="155" spans="1:7" ht="60.75" customHeight="1" x14ac:dyDescent="0.25">
      <c r="A155" s="399" t="str">
        <f>'02 LISTA CONTROLLO E RAPPORTO'!A132</f>
        <v/>
      </c>
      <c r="B155" s="400"/>
      <c r="C155" s="829" t="str">
        <f>'02 LISTA CONTROLLO E RAPPORTO'!C132</f>
        <v>L’ente cantonale responsabile delle costruzioni di protezione decide se la lista di controllo specifica a questa costruzione di protezione (il MET nel caso degli impianti di protezione) dev’essere allestita ora o al più tardi dopo che il Consiglio federale avrà ordinato il potenziamento della protezione della popolazione.</v>
      </c>
      <c r="D155" s="830"/>
      <c r="E155" s="830"/>
      <c r="F155" s="830"/>
      <c r="G155" s="831"/>
    </row>
    <row r="156" spans="1:7" ht="43.7" customHeight="1" x14ac:dyDescent="0.25">
      <c r="A156" s="406" t="str">
        <f>'02 LISTA CONTROLLO E RAPPORTO'!A133</f>
        <v/>
      </c>
      <c r="B156" s="187">
        <v>1303.02</v>
      </c>
      <c r="C156" s="58" t="str">
        <f>'02 LISTA CONTROLLO E RAPPORTO'!C133</f>
        <v>Descrizione del difetto: manca una lista di controllo specifica alla costruzione di protezione per l’approntamento e la messa in esercizio in caso di catastrofe o situazione d’emergenza.</v>
      </c>
      <c r="D156" s="407" t="s">
        <v>0</v>
      </c>
      <c r="E156" s="340"/>
      <c r="F156" s="340"/>
      <c r="G156" s="341"/>
    </row>
    <row r="157" spans="1:7" ht="59.45" customHeight="1" x14ac:dyDescent="0.25">
      <c r="A157" s="399" t="str">
        <f>'02 LISTA CONTROLLO E RAPPORTO'!A134</f>
        <v/>
      </c>
      <c r="B157" s="400"/>
      <c r="C157" s="829" t="str">
        <f>'02 LISTA CONTROLLO E RAPPORTO'!C134</f>
        <v>La lista di controllo specifica alla costruzione di protezione per l’approntamento e la messa in esercizio in caso di catastrofe o situazione d’emergenza elenca i lavori necessari (esercizio, riscaldamento e ventilazione, acqua e acque di scarico, ecc.). Questa lista deve essere allestita in collaborazione con l’ente cantonale responsabile delle costruzioni di protezione.</v>
      </c>
      <c r="D157" s="830"/>
      <c r="E157" s="830"/>
      <c r="F157" s="830"/>
      <c r="G157" s="831"/>
    </row>
    <row r="158" spans="1:7" ht="29.45" customHeight="1" x14ac:dyDescent="0.25">
      <c r="A158" s="406" t="str">
        <f>'02 LISTA CONTROLLO E RAPPORTO'!A135</f>
        <v/>
      </c>
      <c r="B158" s="187">
        <v>1303.03</v>
      </c>
      <c r="C158" s="58" t="str">
        <f>'02 LISTA CONTROLLO E RAPPORTO'!C135</f>
        <v>Descrizione del difetto: mancano le liste di controllo per i guasti di funzionamento secondo il manuale per l’esercizio tecnico.</v>
      </c>
      <c r="D158" s="407" t="s">
        <v>0</v>
      </c>
      <c r="E158" s="340"/>
      <c r="F158" s="340"/>
      <c r="G158" s="341"/>
    </row>
    <row r="159" spans="1:7" ht="15" customHeight="1" x14ac:dyDescent="0.25">
      <c r="A159" s="401" t="str">
        <f>'02 LISTA CONTROLLO E RAPPORTO'!A136</f>
        <v/>
      </c>
      <c r="B159" s="226"/>
      <c r="C159" s="838" t="str">
        <f>'02 LISTA CONTROLLO E RAPPORTO'!C136</f>
        <v>Vi rientrano ad esempio (elenco non esaustivo):</v>
      </c>
      <c r="D159" s="839"/>
      <c r="E159" s="839"/>
      <c r="F159" s="839"/>
      <c r="G159" s="840"/>
    </row>
    <row r="160" spans="1:7" ht="15" customHeight="1" x14ac:dyDescent="0.25">
      <c r="A160" s="402" t="str">
        <f>'02 LISTA CONTROLLO E RAPPORTO'!A137</f>
        <v/>
      </c>
      <c r="B160" s="219"/>
      <c r="C160" s="835" t="str">
        <f>'02 LISTA CONTROLLO E RAPPORTO'!C137</f>
        <v>-        lista di controllo «Guasto al ventilatore d’immissione dell’aria»,</v>
      </c>
      <c r="D160" s="836"/>
      <c r="E160" s="836"/>
      <c r="F160" s="836"/>
      <c r="G160" s="837"/>
    </row>
    <row r="161" spans="1:7" ht="15" customHeight="1" x14ac:dyDescent="0.25">
      <c r="A161" s="402" t="str">
        <f>'02 LISTA CONTROLLO E RAPPORTO'!A138</f>
        <v/>
      </c>
      <c r="B161" s="219"/>
      <c r="C161" s="835" t="str">
        <f>'02 LISTA CONTROLLO E RAPPORTO'!C138</f>
        <v>-        lista di controllo «Guasto alla rete locale di distribuzione dell’acqua»,</v>
      </c>
      <c r="D161" s="836"/>
      <c r="E161" s="836"/>
      <c r="F161" s="836"/>
      <c r="G161" s="837"/>
    </row>
    <row r="162" spans="1:7" ht="15" customHeight="1" x14ac:dyDescent="0.25">
      <c r="A162" s="402" t="str">
        <f>'02 LISTA CONTROLLO E RAPPORTO'!A139</f>
        <v/>
      </c>
      <c r="B162" s="219"/>
      <c r="C162" s="835" t="str">
        <f>'02 LISTA CONTROLLO E RAPPORTO'!C139</f>
        <v>-        lista di controllo «Ristagno nella canalizzazione locale»,</v>
      </c>
      <c r="D162" s="836"/>
      <c r="E162" s="836"/>
      <c r="F162" s="836"/>
      <c r="G162" s="837"/>
    </row>
    <row r="163" spans="1:7" ht="15" customHeight="1" x14ac:dyDescent="0.25">
      <c r="A163" s="402" t="str">
        <f>'02 LISTA CONTROLLO E RAPPORTO'!A140</f>
        <v/>
      </c>
      <c r="B163" s="219"/>
      <c r="C163" s="835" t="str">
        <f>'02 LISTA CONTROLLO E RAPPORTO'!C140</f>
        <v>-        lista di controllo «Guasto alla pompa fecale»,</v>
      </c>
      <c r="D163" s="836"/>
      <c r="E163" s="836"/>
      <c r="F163" s="836"/>
      <c r="G163" s="837"/>
    </row>
    <row r="164" spans="1:7" ht="15" customHeight="1" x14ac:dyDescent="0.25">
      <c r="A164" s="402" t="str">
        <f>'02 LISTA CONTROLLO E RAPPORTO'!A141</f>
        <v/>
      </c>
      <c r="B164" s="219"/>
      <c r="C164" s="835" t="str">
        <f>'02 LISTA CONTROLLO E RAPPORTO'!C141</f>
        <v>-        lista di controllo «Guasto alla rete elettrica locale» e</v>
      </c>
      <c r="D164" s="836"/>
      <c r="E164" s="836"/>
      <c r="F164" s="836"/>
      <c r="G164" s="837"/>
    </row>
    <row r="165" spans="1:7" ht="15" customHeight="1" x14ac:dyDescent="0.25">
      <c r="A165" s="402" t="str">
        <f>'02 LISTA CONTROLLO E RAPPORTO'!A142</f>
        <v/>
      </c>
      <c r="B165" s="219"/>
      <c r="C165" s="835" t="str">
        <f>'02 LISTA CONTROLLO E RAPPORTO'!C142</f>
        <v>-        lista di controllo «Guasto al gruppo elettrogeno d’emergenza».</v>
      </c>
      <c r="D165" s="836"/>
      <c r="E165" s="836"/>
      <c r="F165" s="836"/>
      <c r="G165" s="837"/>
    </row>
    <row r="166" spans="1:7" ht="15.6" customHeight="1" thickBot="1" x14ac:dyDescent="0.3">
      <c r="A166" s="403" t="str">
        <f>'02 LISTA CONTROLLO E RAPPORTO'!A143</f>
        <v/>
      </c>
      <c r="B166" s="222"/>
      <c r="C166" s="852" t="str">
        <f>'02 LISTA CONTROLLO E RAPPORTO'!C143</f>
        <v>Queste liste devono essere allestite in collaborazione con l’ente cantonale responsabile delle costruzioni di protezione.</v>
      </c>
      <c r="D166" s="853"/>
      <c r="E166" s="853"/>
      <c r="F166" s="853"/>
      <c r="G166" s="854"/>
    </row>
    <row r="167" spans="1:7" ht="29.45" customHeight="1" thickBot="1" x14ac:dyDescent="0.3">
      <c r="A167" s="416" t="str">
        <f>'02 LISTA CONTROLLO E RAPPORTO'!A144</f>
        <v/>
      </c>
      <c r="B167" s="190">
        <v>1400</v>
      </c>
      <c r="C167" s="417" t="str">
        <f>'02 LISTA CONTROLLO E RAPPORTO'!C144</f>
        <v xml:space="preserve">Difetti straordinari nel capitolo «Presupposti per l'esercizio» secondo le Istruzioni CPCP (art.11 cpv. 5) </v>
      </c>
      <c r="D167" s="418"/>
      <c r="E167" s="824"/>
      <c r="F167" s="824"/>
      <c r="G167" s="825"/>
    </row>
    <row r="168" spans="1:7" ht="15" customHeight="1" x14ac:dyDescent="0.25">
      <c r="A168" s="419" t="str">
        <f>'02 LISTA CONTROLLO E RAPPORTO'!A145</f>
        <v/>
      </c>
      <c r="B168" s="191">
        <v>1401</v>
      </c>
      <c r="C168" s="420" t="str">
        <f>'02 LISTA CONTROLLO E RAPPORTO'!C145</f>
        <v xml:space="preserve">Descrizione del difetto: </v>
      </c>
      <c r="D168" s="421"/>
      <c r="E168" s="428"/>
      <c r="F168" s="428"/>
      <c r="G168" s="429"/>
    </row>
    <row r="169" spans="1:7" ht="15" customHeight="1" x14ac:dyDescent="0.25">
      <c r="A169" s="422" t="str">
        <f>'02 LISTA CONTROLLO E RAPPORTO'!A146</f>
        <v/>
      </c>
      <c r="B169" s="192">
        <v>1402</v>
      </c>
      <c r="C169" s="423" t="str">
        <f>'02 LISTA CONTROLLO E RAPPORTO'!C146</f>
        <v xml:space="preserve">Descrizione del difetto: </v>
      </c>
      <c r="D169" s="424"/>
      <c r="E169" s="430"/>
      <c r="F169" s="430"/>
      <c r="G169" s="431"/>
    </row>
    <row r="170" spans="1:7" ht="15" customHeight="1" thickBot="1" x14ac:dyDescent="0.3">
      <c r="A170" s="425" t="str">
        <f>'02 LISTA CONTROLLO E RAPPORTO'!A147</f>
        <v/>
      </c>
      <c r="B170" s="193">
        <v>1403</v>
      </c>
      <c r="C170" s="426" t="str">
        <f>'02 LISTA CONTROLLO E RAPPORTO'!C147</f>
        <v>Descrizione del difetto:</v>
      </c>
      <c r="D170" s="427"/>
      <c r="E170" s="432"/>
      <c r="F170" s="432"/>
      <c r="G170" s="433"/>
    </row>
    <row r="171" spans="1:7" ht="19.5" thickBot="1" x14ac:dyDescent="0.3">
      <c r="A171" s="385" t="str">
        <f>'02 LISTA CONTROLLO E RAPPORTO'!A148</f>
        <v/>
      </c>
      <c r="B171" s="386">
        <v>2000</v>
      </c>
      <c r="C171" s="387" t="str">
        <f>'02 LISTA CONTROLLO E RAPPORTO'!C148</f>
        <v>Costruzione</v>
      </c>
      <c r="D171" s="434"/>
      <c r="E171" s="435"/>
      <c r="F171" s="435"/>
      <c r="G171" s="436"/>
    </row>
    <row r="172" spans="1:7" ht="15" customHeight="1" thickBot="1" x14ac:dyDescent="0.3">
      <c r="A172" s="389" t="str">
        <f>'02 LISTA CONTROLLO E RAPPORTO'!A149</f>
        <v/>
      </c>
      <c r="B172" s="390">
        <v>2100</v>
      </c>
      <c r="C172" s="408" t="str">
        <f>'02 LISTA CONTROLLO E RAPPORTO'!C149</f>
        <v>Aspetti generali</v>
      </c>
      <c r="D172" s="409"/>
      <c r="E172" s="410"/>
      <c r="F172" s="410"/>
      <c r="G172" s="411"/>
    </row>
    <row r="173" spans="1:7" ht="15" customHeight="1" thickBot="1" x14ac:dyDescent="0.3">
      <c r="A173" s="395" t="str">
        <f>'02 LISTA CONTROLLO E RAPPORTO'!A150</f>
        <v/>
      </c>
      <c r="B173" s="203">
        <v>2101</v>
      </c>
      <c r="C173" s="144" t="str">
        <f>'02 LISTA CONTROLLO E RAPPORTO'!C150</f>
        <v>Installazioni e opere successive estranee alla costruzione di protezione inizialmente approvata</v>
      </c>
      <c r="D173" s="396"/>
      <c r="E173" s="826"/>
      <c r="F173" s="827"/>
      <c r="G173" s="828"/>
    </row>
    <row r="174" spans="1:7" ht="43.7" customHeight="1" x14ac:dyDescent="0.25">
      <c r="A174" s="404" t="str">
        <f>'02 LISTA CONTROLLO E RAPPORTO'!A151</f>
        <v/>
      </c>
      <c r="B174" s="186">
        <v>2101.0100000000002</v>
      </c>
      <c r="C174" s="66" t="str">
        <f>'02 LISTA CONTROLLO E RAPPORTO'!C151</f>
        <v>Descrizione del difetto: per le modifiche successive non sono disponibili le autorizzazioni dell’ufficio cantonale responsabile della protezione civile.</v>
      </c>
      <c r="D174" s="405" t="s">
        <v>0</v>
      </c>
      <c r="E174" s="340"/>
      <c r="F174" s="340"/>
      <c r="G174" s="341"/>
    </row>
    <row r="175" spans="1:7" ht="61.7" customHeight="1" x14ac:dyDescent="0.25">
      <c r="A175" s="399" t="str">
        <f>'02 LISTA CONTROLLO E RAPPORTO'!A152</f>
        <v/>
      </c>
      <c r="B175" s="400"/>
      <c r="C175" s="829" t="str">
        <f>'02 LISTA CONTROLLO E RAPPORTO'!C152</f>
        <v>Per non compromettere la sua funzione protettiva, non è consentito apportare modifiche alla costruzione di protezione (p. es. aggiunta di pareti divisorie o installazione di scaldacqua) che non siano preventivamente state approvate. Le relative domande concernenti gli impianti di protezione sono da inoltrare all’UFPP (per la via di servizio tramite il Cantone), mentre quelle relative ai rifugi all’ente cantonale responsabile delle costruzioni di protezione.</v>
      </c>
      <c r="D175" s="830"/>
      <c r="E175" s="830"/>
      <c r="F175" s="830"/>
      <c r="G175" s="831"/>
    </row>
    <row r="176" spans="1:7" ht="58.35" customHeight="1" x14ac:dyDescent="0.25">
      <c r="A176" s="406" t="str">
        <f>'02 LISTA CONTROLLO E RAPPORTO'!A153</f>
        <v/>
      </c>
      <c r="B176" s="187">
        <v>2101.02</v>
      </c>
      <c r="C176" s="58" t="str">
        <f>'02 LISTA CONTROLLO E RAPPORTO'!C153</f>
        <v>Descrizione del difetto: mancano un piano e le istruzioni affisse in modo permanente in loco relative allo smantellamento delle installazioni e delle opere successive estranee alla costruzione di protezione approvata e al ripristino della sua funzione originaria.</v>
      </c>
      <c r="D176" s="407" t="s">
        <v>0</v>
      </c>
      <c r="E176" s="340"/>
      <c r="F176" s="340"/>
      <c r="G176" s="341"/>
    </row>
    <row r="177" spans="1:7" ht="28.7" customHeight="1" x14ac:dyDescent="0.25">
      <c r="A177" s="401" t="str">
        <f>'02 LISTA CONTROLLO E RAPPORTO'!A154</f>
        <v/>
      </c>
      <c r="B177" s="226"/>
      <c r="C177" s="829" t="str">
        <f>'02 LISTA CONTROLLO E RAPPORTO'!C154</f>
        <v>Deve essere elaborato un piano che descrive come ripristinare la funzione originaria della costruzione di protezione (tempo, personale e materiale necessari).</v>
      </c>
      <c r="D177" s="830"/>
      <c r="E177" s="830"/>
      <c r="F177" s="830"/>
      <c r="G177" s="831"/>
    </row>
    <row r="178" spans="1:7" ht="46.7" customHeight="1" x14ac:dyDescent="0.25">
      <c r="A178" s="403" t="str">
        <f>'02 LISTA CONTROLLO E RAPPORTO'!A155</f>
        <v/>
      </c>
      <c r="B178" s="222"/>
      <c r="C178" s="829" t="str">
        <f>'02 LISTA CONTROLLO E RAPPORTO'!C155</f>
        <v>Le piccole modifiche che non compromettono la funzione protettiva della costruzione di protezione e che sono reversibili in poco tempo devono essere documentate indicando come ripristinare la situazione originaria. Al momento non occorre adottare ulteriori misure.</v>
      </c>
      <c r="D178" s="830"/>
      <c r="E178" s="830"/>
      <c r="F178" s="830"/>
      <c r="G178" s="831"/>
    </row>
    <row r="179" spans="1:7" ht="58.35" customHeight="1" x14ac:dyDescent="0.25">
      <c r="A179" s="441" t="str">
        <f>'02 LISTA CONTROLLO E RAPPORTO'!A156</f>
        <v/>
      </c>
      <c r="B179" s="194">
        <v>2101.0300000000002</v>
      </c>
      <c r="C179" s="60" t="str">
        <f>'02 LISTA CONTROLLO E RAPPORTO'!C156</f>
        <v>Descrizione del difetto: per fare posto a installazioni utilizzate in tempo di pace, sono stati smontati sistemi tecnici della costruzione di protezione (chiusure, impianto di riscaldamento, impianto di ventilazione, impianti sanitari, impianto elettrico o singole componenti degli stessi).</v>
      </c>
      <c r="D179" s="442" t="s">
        <v>2074</v>
      </c>
      <c r="E179" s="342"/>
      <c r="F179" s="342"/>
      <c r="G179" s="343"/>
    </row>
    <row r="180" spans="1:7" ht="46.7" customHeight="1" x14ac:dyDescent="0.25">
      <c r="A180" s="401" t="str">
        <f>'02 LISTA CONTROLLO E RAPPORTO'!A157</f>
        <v/>
      </c>
      <c r="B180" s="226"/>
      <c r="C180" s="829" t="str">
        <f>'02 LISTA CONTROLLO E RAPPORTO'!C157</f>
        <v xml:space="preserve">Per questo motivo ’la costruzione di protezione non è più utilizzabile nella sua funzione prevista e non è pronta all’esercizio. I sistemi tecnici dell’impianto di protezione (chiusure, impianti di riscaldamento, ventilazione, sanitari ed elettrici) devono essere immediatamente rimontati. </v>
      </c>
      <c r="D180" s="830"/>
      <c r="E180" s="830"/>
      <c r="F180" s="830"/>
      <c r="G180" s="831"/>
    </row>
    <row r="181" spans="1:7" ht="32.450000000000003" customHeight="1" x14ac:dyDescent="0.25">
      <c r="A181" s="402" t="str">
        <f>'02 LISTA CONTROLLO E RAPPORTO'!A158</f>
        <v/>
      </c>
      <c r="B181" s="219"/>
      <c r="C181" s="829" t="str">
        <f>'02 LISTA CONTROLLO E RAPPORTO'!C158</f>
        <v>Se a causa di modifiche strutturali l’involucro di protezione non è più ermetico, la costruzione di protezione non è pronta all’esercizio. La funzione protettiva deve essere immediatamente ripristinata.</v>
      </c>
      <c r="D181" s="830"/>
      <c r="E181" s="830"/>
      <c r="F181" s="830"/>
      <c r="G181" s="831"/>
    </row>
    <row r="182" spans="1:7" ht="16.350000000000001" customHeight="1" x14ac:dyDescent="0.25">
      <c r="A182" s="403" t="str">
        <f>'02 LISTA CONTROLLO E RAPPORTO'!A159</f>
        <v/>
      </c>
      <c r="B182" s="222"/>
      <c r="C182" s="829" t="str">
        <f>'02 LISTA CONTROLLO E RAPPORTO'!C159</f>
        <v>La procedura da seguire deve essere concordata con l’ente cantonale responsabile delle costruzioni di protezione.</v>
      </c>
      <c r="D182" s="830"/>
      <c r="E182" s="830"/>
      <c r="F182" s="830"/>
      <c r="G182" s="831"/>
    </row>
    <row r="183" spans="1:7" ht="43.7" customHeight="1" x14ac:dyDescent="0.25">
      <c r="A183" s="414" t="str">
        <f>'02 LISTA CONTROLLO E RAPPORTO'!A160</f>
        <v/>
      </c>
      <c r="B183" s="195">
        <v>2101.04</v>
      </c>
      <c r="C183" s="75" t="str">
        <f>'02 LISTA CONTROLLO E RAPPORTO'!C160</f>
        <v xml:space="preserve">Descrizione del difetto: è evidente la presenza di rivestimenti di pavimenti, pareti e/o solette a rischio d’incendio. Valgono le norme e le direttive antincendio AICAA. </v>
      </c>
      <c r="D183" s="415" t="s">
        <v>1</v>
      </c>
      <c r="E183" s="344"/>
      <c r="F183" s="344"/>
      <c r="G183" s="345"/>
    </row>
    <row r="184" spans="1:7" ht="46.7" customHeight="1" x14ac:dyDescent="0.25">
      <c r="A184" s="399" t="str">
        <f>'02 LISTA CONTROLLO E RAPPORTO'!A161</f>
        <v/>
      </c>
      <c r="B184" s="400"/>
      <c r="C184" s="829" t="str">
        <f>'02 LISTA CONTROLLO E RAPPORTO'!C161</f>
        <v>Questi rivestimenti rappresentano un rischio d’incendio e un pericolo per le persone. Le prescrizioni antincendio AICAA (norma e direttive) devono essere scrupolosamente rispettate. A tal fine si deve consultare un esperto antincendio. Se non è possibile rispettare le prescrizioni, i rivestimenti devono essere rimossi.</v>
      </c>
      <c r="D184" s="830"/>
      <c r="E184" s="830"/>
      <c r="F184" s="830"/>
      <c r="G184" s="831"/>
    </row>
    <row r="185" spans="1:7" ht="43.7" customHeight="1" x14ac:dyDescent="0.25">
      <c r="A185" s="439" t="str">
        <f>'02 LISTA CONTROLLO E RAPPORTO'!A162</f>
        <v/>
      </c>
      <c r="B185" s="61">
        <v>2101.0500000000002</v>
      </c>
      <c r="C185" s="12" t="str">
        <f>'02 LISTA CONTROLLO E RAPPORTO'!C162</f>
        <v>Descrizione del difetto: nella costruzione di protezione sono presenti condotte di vapore, gas, olio combustibile o condotte per altre sostanze pericolose.</v>
      </c>
      <c r="D185" s="440" t="s">
        <v>2073</v>
      </c>
      <c r="E185" s="346"/>
      <c r="F185" s="346"/>
      <c r="G185" s="347"/>
    </row>
    <row r="186" spans="1:7" ht="45" customHeight="1" x14ac:dyDescent="0.25">
      <c r="A186" s="399" t="str">
        <f>'02 LISTA CONTROLLO E RAPPORTO'!A163</f>
        <v/>
      </c>
      <c r="B186" s="400"/>
      <c r="C186" s="829" t="str">
        <f>'02 LISTA CONTROLLO E RAPPORTO'!C163</f>
        <v>Le condotte di vapore, gas o olio combustibile, come pure condotte per altre sostanze pericolose sono vietate nelle costruzioni di protezione e devono essere rimosse. La procedura da seguire deve essere concordata con l’ente cantonale responsabile delle costruzioni di protezione.</v>
      </c>
      <c r="D186" s="830"/>
      <c r="E186" s="830"/>
      <c r="F186" s="830"/>
      <c r="G186" s="831"/>
    </row>
    <row r="187" spans="1:7" ht="29.45" customHeight="1" x14ac:dyDescent="0.25">
      <c r="A187" s="406" t="str">
        <f>'02 LISTA CONTROLLO E RAPPORTO'!A164</f>
        <v/>
      </c>
      <c r="B187" s="187">
        <v>2101.06</v>
      </c>
      <c r="C187" s="58" t="str">
        <f>'02 LISTA CONTROLLO E RAPPORTO'!C164</f>
        <v>Descrizione del difetto: l’isolamento termico applicato in un secondo tempo sull’involucro della costruzione di protezione non è smontabile.</v>
      </c>
      <c r="D187" s="407" t="s">
        <v>0</v>
      </c>
      <c r="E187" s="340"/>
      <c r="F187" s="340"/>
      <c r="G187" s="341"/>
    </row>
    <row r="188" spans="1:7" ht="47.45" customHeight="1" x14ac:dyDescent="0.25">
      <c r="A188" s="399" t="str">
        <f>'02 LISTA CONTROLLO E RAPPORTO'!A165</f>
        <v/>
      </c>
      <c r="B188" s="400"/>
      <c r="C188" s="829" t="str">
        <f>'02 LISTA CONTROLLO E RAPPORTO'!C165</f>
        <v>A causa di questo difetto, in caso di occupazione della costruzione di protezione risulterebbe difficile espellere il calore. La costruzione di protezione deve quindi essere esaminata dall’ente cantonale responsabile delle costruzioni di protezione in merito all’espulsione del calore.</v>
      </c>
      <c r="D188" s="830"/>
      <c r="E188" s="830"/>
      <c r="F188" s="830"/>
      <c r="G188" s="831"/>
    </row>
    <row r="189" spans="1:7" ht="29.45" customHeight="1" x14ac:dyDescent="0.25">
      <c r="A189" s="439" t="str">
        <f>'02 LISTA CONTROLLO E RAPPORTO'!A166</f>
        <v/>
      </c>
      <c r="B189" s="61">
        <v>2101.0700000000002</v>
      </c>
      <c r="C189" s="12" t="str">
        <f>'02 LISTA CONTROLLO E RAPPORTO'!C166</f>
        <v>Descrizione del difetto: le installazioni e le opere successive estranee alla costruzione di protezione non sono smontabili o non sono montate in modo resistente agli urti.</v>
      </c>
      <c r="D189" s="440" t="s">
        <v>2073</v>
      </c>
      <c r="E189" s="346"/>
      <c r="F189" s="346"/>
      <c r="G189" s="347"/>
    </row>
    <row r="190" spans="1:7" ht="31.35" customHeight="1" x14ac:dyDescent="0.25">
      <c r="A190" s="401" t="str">
        <f>'02 LISTA CONTROLLO E RAPPORTO'!A167</f>
        <v/>
      </c>
      <c r="B190" s="226"/>
      <c r="C190" s="829" t="str">
        <f>'02 LISTA CONTROLLO E RAPPORTO'!C167</f>
        <v>In tal caso la sicurezza delle persone non è più garantita. Il difetto deve essere eliminato. La procedura da seguire deve essere concordata con l’ente cantonale responsabile delle costruzioni di protezione.</v>
      </c>
      <c r="D190" s="830"/>
      <c r="E190" s="830"/>
      <c r="F190" s="830"/>
      <c r="G190" s="831"/>
    </row>
    <row r="191" spans="1:7" ht="61.7" customHeight="1" x14ac:dyDescent="0.25">
      <c r="A191" s="403" t="str">
        <f>'02 LISTA CONTROLLO E RAPPORTO'!A168</f>
        <v/>
      </c>
      <c r="B191" s="222"/>
      <c r="C191" s="829" t="str">
        <f>'02 LISTA CONTROLLO E RAPPORTO'!C168</f>
        <v>Le installazioni e le opere estranee alla costruzione di protezione devono essere smontabili in modo da poter essere rimosse dalla costruzione di protezione in caso di occupazione, oppure, nel caso di condotte dell’acqua, condotte della ventilazione, canali per cavi, installazioni e opere fisse, fissate in modo resistente agli urti.</v>
      </c>
      <c r="D191" s="830"/>
      <c r="E191" s="830"/>
      <c r="F191" s="830"/>
      <c r="G191" s="831"/>
    </row>
    <row r="192" spans="1:7" ht="29.45" customHeight="1" x14ac:dyDescent="0.25">
      <c r="A192" s="439" t="str">
        <f>'02 LISTA CONTROLLO E RAPPORTO'!A169</f>
        <v/>
      </c>
      <c r="B192" s="61">
        <v>2101.08</v>
      </c>
      <c r="C192" s="12" t="str">
        <f>'02 LISTA CONTROLLO E RAPPORTO'!C169</f>
        <v>Descrizione del difetto: prima dell’entrata nell’involucro della costruzione di protezione manca la possibilità di chiudere le condotte estranee alla costruzione di protezione.</v>
      </c>
      <c r="D192" s="440" t="s">
        <v>2073</v>
      </c>
      <c r="E192" s="346"/>
      <c r="F192" s="346"/>
      <c r="G192" s="347"/>
    </row>
    <row r="193" spans="1:7" ht="75.599999999999994" customHeight="1" thickBot="1" x14ac:dyDescent="0.3">
      <c r="A193" s="399" t="str">
        <f>'02 LISTA CONTROLLO E RAPPORTO'!A170</f>
        <v/>
      </c>
      <c r="B193" s="400"/>
      <c r="C193" s="821" t="str">
        <f>'02 LISTA CONTROLLO E RAPPORTO'!C170</f>
        <v xml:space="preserve">Le condotte (acqua fredda, acqua calda, ricircolo dell’acqua calda) che non sono previste per la costruzione di protezione devono essere dotate di una saracinesca prima dell’entrata nella costruzione di protezione. Se mancano le saracinesche si è in presenza di un difetto che deve essere immediatamente eliminato. Si deve quindi incaricare una ditta specializzata di montare le saracinesche appena prima dell’entrata nella costruzione di protezione/dell’attraversamento dell’involucro di protezione (se ciò non fosse possibile, appena dopo l’entrata nella costruzione di protezione). </v>
      </c>
      <c r="D193" s="822"/>
      <c r="E193" s="822"/>
      <c r="F193" s="822"/>
      <c r="G193" s="823"/>
    </row>
    <row r="194" spans="1:7" ht="15" customHeight="1" thickBot="1" x14ac:dyDescent="0.3">
      <c r="A194" s="395" t="str">
        <f>'02 LISTA CONTROLLO E RAPPORTO'!A171</f>
        <v/>
      </c>
      <c r="B194" s="203">
        <v>2102</v>
      </c>
      <c r="C194" s="144" t="str">
        <f>'02 LISTA CONTROLLO E RAPPORTO'!C171</f>
        <v>Piano sinottico e designazione dei locali</v>
      </c>
      <c r="D194" s="396"/>
      <c r="E194" s="826"/>
      <c r="F194" s="827"/>
      <c r="G194" s="828"/>
    </row>
    <row r="195" spans="1:7" ht="29.45" customHeight="1" x14ac:dyDescent="0.25">
      <c r="A195" s="404" t="str">
        <f>'02 LISTA CONTROLLO E RAPPORTO'!A172</f>
        <v/>
      </c>
      <c r="B195" s="186">
        <v>2102.0100000000002</v>
      </c>
      <c r="C195" s="66" t="str">
        <f>'02 LISTA CONTROLLO E RAPPORTO'!C172</f>
        <v xml:space="preserve">Descrizione del difetto: manca un piano sinottico della costruzione di protezione affisso in modo permanente. </v>
      </c>
      <c r="D195" s="405" t="s">
        <v>0</v>
      </c>
      <c r="E195" s="340"/>
      <c r="F195" s="340"/>
      <c r="G195" s="341"/>
    </row>
    <row r="196" spans="1:7" ht="32.450000000000003" customHeight="1" x14ac:dyDescent="0.25">
      <c r="A196" s="399" t="str">
        <f>'02 LISTA CONTROLLO E RAPPORTO'!A173</f>
        <v/>
      </c>
      <c r="B196" s="226"/>
      <c r="C196" s="866" t="str">
        <f>'02 LISTA CONTROLLO E RAPPORTO'!C173</f>
        <v>Nella costruzione di protezione dev’essere affisso un piano sinottico alla parete (vedi ITO, cap. 2.95.2). Il piano dev’essere fissato su una lastra e affisso nell’impianto.</v>
      </c>
      <c r="D196" s="867"/>
      <c r="E196" s="867"/>
      <c r="F196" s="867"/>
      <c r="G196" s="868"/>
    </row>
    <row r="197" spans="1:7" ht="30.6" customHeight="1" x14ac:dyDescent="0.25">
      <c r="A197" s="403" t="str">
        <f>'02 LISTA CONTROLLO E RAPPORTO'!A174</f>
        <v/>
      </c>
      <c r="B197" s="222"/>
      <c r="C197" s="829" t="str">
        <f>'02 LISTA CONTROLLO E RAPPORTO'!C174</f>
        <v>Nei PC e negli IAP il piano viene affisso a una parete libera nel soggiorno, negli osp prot e nei CSP nella zona triage / accettazione / disinfezione.</v>
      </c>
      <c r="D197" s="830"/>
      <c r="E197" s="830"/>
      <c r="F197" s="830"/>
      <c r="G197" s="831"/>
    </row>
    <row r="198" spans="1:7" ht="43.7" customHeight="1" x14ac:dyDescent="0.25">
      <c r="A198" s="406" t="str">
        <f>'02 LISTA CONTROLLO E RAPPORTO'!A175</f>
        <v/>
      </c>
      <c r="B198" s="187">
        <v>2102.02</v>
      </c>
      <c r="C198" s="58" t="str">
        <f>'02 LISTA CONTROLLO E RAPPORTO'!C175</f>
        <v>Descrizione del difetto: Mancano le designazioni dei locali corrispondenti al piano sinottico affisse in modo permanente.</v>
      </c>
      <c r="D198" s="407" t="s">
        <v>0</v>
      </c>
      <c r="E198" s="340"/>
      <c r="F198" s="340"/>
      <c r="G198" s="341"/>
    </row>
    <row r="199" spans="1:7" ht="29.45" customHeight="1" thickBot="1" x14ac:dyDescent="0.3">
      <c r="A199" s="399" t="str">
        <f>'02 LISTA CONTROLLO E RAPPORTO'!A176</f>
        <v/>
      </c>
      <c r="B199" s="400"/>
      <c r="C199" s="821" t="str">
        <f>'02 LISTA CONTROLLO E RAPPORTO'!C176</f>
        <v>I locali devono essere contrassegnati esattamente come indicato nel piano sinottico. Per i dettagli vedi le ITO, cap. 2.95.1.</v>
      </c>
      <c r="D199" s="822"/>
      <c r="E199" s="822"/>
      <c r="F199" s="822"/>
      <c r="G199" s="823"/>
    </row>
    <row r="200" spans="1:7" ht="29.45" customHeight="1" thickBot="1" x14ac:dyDescent="0.3">
      <c r="A200" s="395" t="str">
        <f>'02 LISTA CONTROLLO E RAPPORTO'!A177</f>
        <v/>
      </c>
      <c r="B200" s="203">
        <v>2103</v>
      </c>
      <c r="C200" s="144" t="str">
        <f>'02 LISTA CONTROLLO E RAPPORTO'!C177</f>
        <v>Estintori (*obbligatori nei rifugi dove è prescritto o è stato installato un gruppo elettrogeno d’emergenza)</v>
      </c>
      <c r="D200" s="443"/>
      <c r="E200" s="826"/>
      <c r="F200" s="827"/>
      <c r="G200" s="828"/>
    </row>
    <row r="201" spans="1:7" ht="29.45" customHeight="1" x14ac:dyDescent="0.25">
      <c r="A201" s="412" t="str">
        <f>'02 LISTA CONTROLLO E RAPPORTO'!A178</f>
        <v/>
      </c>
      <c r="B201" s="196">
        <v>2103.0100000000002</v>
      </c>
      <c r="C201" s="77" t="str">
        <f>'02 LISTA CONTROLLO E RAPPORTO'!C178</f>
        <v>Descrizione del difetto: non sono presenti estintori nella costruzione di protezione.</v>
      </c>
      <c r="D201" s="413" t="s">
        <v>1</v>
      </c>
      <c r="E201" s="344"/>
      <c r="F201" s="344"/>
      <c r="G201" s="345"/>
    </row>
    <row r="202" spans="1:7" ht="43.35" customHeight="1" x14ac:dyDescent="0.25">
      <c r="A202" s="399" t="str">
        <f>'02 LISTA CONTROLLO E RAPPORTO'!A179</f>
        <v/>
      </c>
      <c r="B202" s="400"/>
      <c r="C202" s="829" t="str">
        <f>'02 LISTA CONTROLLO E RAPPORTO'!C179</f>
        <v>Gli estintori portatili necessari devono essere procurati (conformemente alla lista d’omologazione UFPP) e montati con i rispettivi supporti in modo da resistere agli urti. Se mancano, ci si deve accordare con l’ente cantonale responsabile delle costruzioni di protezione su come procedere.</v>
      </c>
      <c r="D202" s="830"/>
      <c r="E202" s="830"/>
      <c r="F202" s="830"/>
      <c r="G202" s="831"/>
    </row>
    <row r="203" spans="1:7" ht="29.45" customHeight="1" x14ac:dyDescent="0.25">
      <c r="A203" s="414" t="str">
        <f>'02 LISTA CONTROLLO E RAPPORTO'!A180</f>
        <v/>
      </c>
      <c r="B203" s="195">
        <v>2103.02</v>
      </c>
      <c r="C203" s="75" t="str">
        <f>'02 LISTA CONTROLLO E RAPPORTO'!C180</f>
        <v>Descrizione del difetto: gli estintori non sono stati sottoposti a manutenzione e non sono piombati in modo regolamentare.</v>
      </c>
      <c r="D203" s="415" t="s">
        <v>1</v>
      </c>
      <c r="E203" s="344"/>
      <c r="F203" s="344"/>
      <c r="G203" s="345"/>
    </row>
    <row r="204" spans="1:7" ht="47.45" customHeight="1" x14ac:dyDescent="0.25">
      <c r="A204" s="399" t="str">
        <f>'02 LISTA CONTROLLO E RAPPORTO'!A181</f>
        <v/>
      </c>
      <c r="B204" s="400"/>
      <c r="C204" s="829" t="str">
        <f>'02 LISTA CONTROLLO E RAPPORTO'!C181</f>
        <v>Per gli estintori portatili fa stato la periodicità di manutenzione indicata dal produttore. Secondo una prassi pluriennale sperimentata, l’associazione svizzera dei mezzi di spegnimento (Löschgeräte-Verband Schweiz, LGVS) consiglia di continuare ad affidare la manutenzione degli estintori portatili a una ditta specializzata ogni tre anni.</v>
      </c>
      <c r="D204" s="830"/>
      <c r="E204" s="830"/>
      <c r="F204" s="830"/>
      <c r="G204" s="831"/>
    </row>
    <row r="205" spans="1:7" ht="29.45" customHeight="1" x14ac:dyDescent="0.25">
      <c r="A205" s="414" t="str">
        <f>'02 LISTA CONTROLLO E RAPPORTO'!A182</f>
        <v/>
      </c>
      <c r="B205" s="195">
        <v>2103.0300000000002</v>
      </c>
      <c r="C205" s="75" t="str">
        <f>'02 LISTA CONTROLLO E RAPPORTO'!C182</f>
        <v>Descrizione del difetto: gli estintori presenti non sono del tipo giusto.</v>
      </c>
      <c r="D205" s="415" t="s">
        <v>1</v>
      </c>
      <c r="E205" s="344"/>
      <c r="F205" s="344"/>
      <c r="G205" s="345"/>
    </row>
    <row r="206" spans="1:7" ht="45.6" customHeight="1" x14ac:dyDescent="0.25">
      <c r="A206" s="399" t="str">
        <f>'02 LISTA CONTROLLO E RAPPORTO'!A183</f>
        <v/>
      </c>
      <c r="B206" s="400"/>
      <c r="C206" s="829" t="str">
        <f>'02 LISTA CONTROLLO E RAPPORTO'!C183</f>
        <v>Occorre montare, in modo che resistano agli urti, tipi di estintori portatili prescritti con i rispettivi supporti murali omologati (vedi le Istruzioni dell’UFPP concernenti l’equipaggiamento degli impianti di protezione con estintori portatili, loro sostituzione e manutenzione).</v>
      </c>
      <c r="D206" s="830"/>
      <c r="E206" s="830"/>
      <c r="F206" s="830"/>
      <c r="G206" s="831"/>
    </row>
    <row r="207" spans="1:7" ht="29.45" customHeight="1" x14ac:dyDescent="0.25">
      <c r="A207" s="414" t="str">
        <f>'02 LISTA CONTROLLO E RAPPORTO'!A184</f>
        <v/>
      </c>
      <c r="B207" s="195">
        <v>2103.04</v>
      </c>
      <c r="C207" s="75" t="str">
        <f>'02 LISTA CONTROLLO E RAPPORTO'!C184</f>
        <v>Descrizione del difetto: non ci sono abbastanza estintori montati in modo resistente agli urti.</v>
      </c>
      <c r="D207" s="415" t="s">
        <v>1</v>
      </c>
      <c r="E207" s="344"/>
      <c r="F207" s="344"/>
      <c r="G207" s="345"/>
    </row>
    <row r="208" spans="1:7" ht="60" customHeight="1" x14ac:dyDescent="0.25">
      <c r="A208" s="399" t="str">
        <f>'02 LISTA CONTROLLO E RAPPORTO'!A185</f>
        <v/>
      </c>
      <c r="B208" s="400"/>
      <c r="C208" s="829" t="str">
        <f>'02 LISTA CONTROLLO E RAPPORTO'!C185</f>
        <v>Gli estintori portatili necessari devono essere procurati (conformemente alla lista d’omologazione UFPP) e montati con i rispettivi supporti murali (pure omologati) in modo da resistere agli urti. Vedi le Istruzioni dell’UFPP concernenti l’equipaggiamento degli impianti di protezione con estintori portatili, loro sostituzione e manutenzione. La procedura da seguire deve essere concordata con l’ente cantonale responsabile delle costruzioni di protezione.</v>
      </c>
      <c r="D208" s="830"/>
      <c r="E208" s="830"/>
      <c r="F208" s="830"/>
      <c r="G208" s="831"/>
    </row>
    <row r="209" spans="1:7" ht="29.45" customHeight="1" x14ac:dyDescent="0.25">
      <c r="A209" s="414" t="str">
        <f>'02 LISTA CONTROLLO E RAPPORTO'!A186</f>
        <v/>
      </c>
      <c r="B209" s="195">
        <v>2103.0500000000002</v>
      </c>
      <c r="C209" s="75" t="str">
        <f>'02 LISTA CONTROLLO E RAPPORTO'!C186</f>
        <v>Descrizione del difetto: gli estintori non sono montati nel posto giusto.</v>
      </c>
      <c r="D209" s="415" t="s">
        <v>1</v>
      </c>
      <c r="E209" s="344"/>
      <c r="F209" s="344"/>
      <c r="G209" s="345"/>
    </row>
    <row r="210" spans="1:7" ht="75" customHeight="1" thickBot="1" x14ac:dyDescent="0.3">
      <c r="A210" s="399" t="str">
        <f>'02 LISTA CONTROLLO E RAPPORTO'!A187</f>
        <v/>
      </c>
      <c r="B210" s="400"/>
      <c r="C210" s="821" t="str">
        <f>'02 LISTA CONTROLLO E RAPPORTO'!C187</f>
        <v>Occorre montare, in modo che resistano agli urti, tipi di estintori portatili prescritti con i rispettivi supporti murali omologati (vedi le Istruzioni dell’UFPP concernenti l’equipaggiamento degli impianti di protezione con estintori portatili, loro sostituzione e manutenzione). Nell’allegato alle istruzioni è specificato quanti e quali estintori portatili occorrono e dove devono essere montati. La procedura da seguire deve essere concordata con l’ente cantonale responsabile delle costruzioni di protezione.</v>
      </c>
      <c r="D210" s="822"/>
      <c r="E210" s="822"/>
      <c r="F210" s="822"/>
      <c r="G210" s="823"/>
    </row>
    <row r="211" spans="1:7" ht="15" customHeight="1" thickBot="1" x14ac:dyDescent="0.3">
      <c r="A211" s="389" t="str">
        <f>'02 LISTA CONTROLLO E RAPPORTO'!A188</f>
        <v/>
      </c>
      <c r="B211" s="390">
        <v>2200</v>
      </c>
      <c r="C211" s="408" t="str">
        <f>'02 LISTA CONTROLLO E RAPPORTO'!C188</f>
        <v>Involucro della costruzione di protezione, accessi, opere esterne, dintorni</v>
      </c>
      <c r="D211" s="409"/>
      <c r="E211" s="410"/>
      <c r="F211" s="410"/>
      <c r="G211" s="411"/>
    </row>
    <row r="212" spans="1:7" ht="15" customHeight="1" thickBot="1" x14ac:dyDescent="0.3">
      <c r="A212" s="395" t="str">
        <f>'02 LISTA CONTROLLO E RAPPORTO'!A189</f>
        <v/>
      </c>
      <c r="B212" s="203">
        <v>2201</v>
      </c>
      <c r="C212" s="144" t="str">
        <f>'02 LISTA CONTROLLO E RAPPORTO'!C189</f>
        <v>Involucro della costruzione di protezione</v>
      </c>
      <c r="D212" s="396"/>
      <c r="E212" s="826"/>
      <c r="F212" s="827"/>
      <c r="G212" s="828"/>
    </row>
    <row r="213" spans="1:7" ht="15" customHeight="1" x14ac:dyDescent="0.25">
      <c r="A213" s="444" t="str">
        <f>'02 LISTA CONTROLLO E RAPPORTO'!A190</f>
        <v/>
      </c>
      <c r="B213" s="197">
        <v>2201.0100000000002</v>
      </c>
      <c r="C213" s="70" t="str">
        <f>'02 LISTA CONTROLLO E RAPPORTO'!C190</f>
        <v>Descrizione del difetto: l’involucro della costruzione di protezione è danneggiato o non ermetico.</v>
      </c>
      <c r="D213" s="445" t="s">
        <v>2074</v>
      </c>
      <c r="E213" s="342"/>
      <c r="F213" s="342"/>
      <c r="G213" s="343"/>
    </row>
    <row r="214" spans="1:7" ht="30.6" customHeight="1" x14ac:dyDescent="0.25">
      <c r="A214" s="399" t="str">
        <f>'02 LISTA CONTROLLO E RAPPORTO'!A191</f>
        <v/>
      </c>
      <c r="B214" s="400"/>
      <c r="C214" s="829" t="str">
        <f>'02 LISTA CONTROLLO E RAPPORTO'!C191</f>
        <v>Se viene ad esempio individuata una crepa con infiltrazioni d’acqua nell’involucro di protezione, ci si deve accordare con l’ente cantonale delle costruzioni di protezione su come procedere.</v>
      </c>
      <c r="D214" s="830"/>
      <c r="E214" s="830"/>
      <c r="F214" s="830"/>
      <c r="G214" s="831"/>
    </row>
    <row r="215" spans="1:7" ht="29.45" customHeight="1" x14ac:dyDescent="0.25">
      <c r="A215" s="406" t="str">
        <f>'02 LISTA CONTROLLO E RAPPORTO'!A192</f>
        <v/>
      </c>
      <c r="B215" s="187">
        <v>2201.02</v>
      </c>
      <c r="C215" s="58" t="str">
        <f>'02 LISTA CONTROLLO E RAPPORTO'!C192</f>
        <v>Descrizione del difetto: l’involucro di protezione presenta crepe larghe più di 2 mm senza infiltrazione d’acqua.</v>
      </c>
      <c r="D215" s="407" t="s">
        <v>0</v>
      </c>
      <c r="E215" s="340"/>
      <c r="F215" s="340"/>
      <c r="G215" s="341"/>
    </row>
    <row r="216" spans="1:7" ht="62.45" customHeight="1" x14ac:dyDescent="0.25">
      <c r="A216" s="399" t="str">
        <f>'02 LISTA CONTROLLO E RAPPORTO'!A193</f>
        <v/>
      </c>
      <c r="B216" s="400"/>
      <c r="C216" s="829" t="str">
        <f>'02 LISTA CONTROLLO E RAPPORTO'!C193</f>
        <v xml:space="preserve">D’intesa con uno specialista edile vanno applicati dei sigilli in gesso per sorvegliare l’evoluzione delle crepe. Si deve allestire una prova a futura memoria con la loro posizione (il locale nonché la superficie interessata [soffitto/parete/pavimento]) da inserire nella documentazione della costruzione di protezione. In presenza di crepe, ci si deve accordare con l’ente cantonale delle costruzioni di protezione su come procedere. </v>
      </c>
      <c r="D216" s="830"/>
      <c r="E216" s="830"/>
      <c r="F216" s="830"/>
      <c r="G216" s="831"/>
    </row>
    <row r="217" spans="1:7" ht="43.7" customHeight="1" x14ac:dyDescent="0.25">
      <c r="A217" s="439" t="str">
        <f>'02 LISTA CONTROLLO E RAPPORTO'!A194</f>
        <v/>
      </c>
      <c r="B217" s="61">
        <v>2201.0300000000002</v>
      </c>
      <c r="C217" s="12" t="str">
        <f>'02 LISTA CONTROLLO E RAPPORTO'!C194</f>
        <v>Descrizione del difetto: non tutti gli attraversamenti dell’involucro di protezione sono ermetici ai gas e resistenti alla pressione come prescritto dall’UFPP.</v>
      </c>
      <c r="D217" s="440" t="s">
        <v>2073</v>
      </c>
      <c r="E217" s="346"/>
      <c r="F217" s="346"/>
      <c r="G217" s="347"/>
    </row>
    <row r="218" spans="1:7" ht="59.45" customHeight="1" x14ac:dyDescent="0.25">
      <c r="A218" s="399" t="str">
        <f>'02 LISTA CONTROLLO E RAPPORTO'!A195</f>
        <v/>
      </c>
      <c r="B218" s="400"/>
      <c r="C218" s="829" t="str">
        <f>'02 LISTA CONTROLLO E RAPPORTO'!C195</f>
        <v>Aperture di diametro inferiore ai 60 mm devono essere sigillate a regola d’arte con un sigillante omologato UFPP (BZS). Aperture di diametro superiore ai 60 mm devono essere sigillate con attraversamenti per cavi e tubi a tenuta stagna ai gas e alla pressione omologati o con piastre d’acciaio. La procedura da seguire deve essere concordata con l’ente cantonale responsabile delle costruzioni di protezione.</v>
      </c>
      <c r="D218" s="830"/>
      <c r="E218" s="830"/>
      <c r="F218" s="830"/>
      <c r="G218" s="831"/>
    </row>
    <row r="219" spans="1:7" ht="29.45" customHeight="1" x14ac:dyDescent="0.25">
      <c r="A219" s="406" t="str">
        <f>'02 LISTA CONTROLLO E RAPPORTO'!A196</f>
        <v/>
      </c>
      <c r="B219" s="187">
        <v>2201.04</v>
      </c>
      <c r="C219" s="58" t="str">
        <f>'02 LISTA CONTROLLO E RAPPORTO'!C196</f>
        <v>Descrizione del difetto: i danni esistenti non sono riparati (le scagliature non sono aggiustate, l’armatura scoperta non è trattata).</v>
      </c>
      <c r="D219" s="407" t="s">
        <v>0</v>
      </c>
      <c r="E219" s="340"/>
      <c r="F219" s="340"/>
      <c r="G219" s="341"/>
    </row>
    <row r="220" spans="1:7" ht="30" customHeight="1" x14ac:dyDescent="0.25">
      <c r="A220" s="399" t="str">
        <f>'02 LISTA CONTROLLO E RAPPORTO'!A197</f>
        <v/>
      </c>
      <c r="B220" s="400"/>
      <c r="C220" s="829" t="str">
        <f>'02 LISTA CONTROLLO E RAPPORTO'!C197</f>
        <v>I ferri d’armatura scoperti devono essere trattati da una ditta specializzata e le scagliature riprofilate.</v>
      </c>
      <c r="D220" s="830"/>
      <c r="E220" s="830"/>
      <c r="F220" s="830"/>
      <c r="G220" s="831"/>
    </row>
    <row r="221" spans="1:7" ht="43.7" customHeight="1" x14ac:dyDescent="0.25">
      <c r="A221" s="439" t="str">
        <f>'02 LISTA CONTROLLO E RAPPORTO'!A198</f>
        <v/>
      </c>
      <c r="B221" s="61">
        <v>2201.0500000000002</v>
      </c>
      <c r="C221" s="12" t="str">
        <f>'02 LISTA CONTROLLO E RAPPORTO'!C198</f>
        <v>Descrizione del difetto: non tutti gli attraversamenti tra il locale ventilazione e il locale soggiorno sono ermetici ai gas (paratia tagliafuoco).</v>
      </c>
      <c r="D221" s="440" t="s">
        <v>2073</v>
      </c>
      <c r="E221" s="346"/>
      <c r="F221" s="346"/>
      <c r="G221" s="347"/>
    </row>
    <row r="222" spans="1:7" ht="15" customHeight="1" x14ac:dyDescent="0.25">
      <c r="A222" s="399" t="str">
        <f>'02 LISTA CONTROLLO E RAPPORTO'!A199</f>
        <v/>
      </c>
      <c r="B222" s="400"/>
      <c r="C222" s="829" t="str">
        <f>'02 LISTA CONTROLLO E RAPPORTO'!C199</f>
        <v>Questi attraversamenti devono essere resi ermetici da una ditta specializzata.</v>
      </c>
      <c r="D222" s="830"/>
      <c r="E222" s="830"/>
      <c r="F222" s="830"/>
      <c r="G222" s="831"/>
    </row>
    <row r="223" spans="1:7" ht="29.45" customHeight="1" x14ac:dyDescent="0.25">
      <c r="A223" s="439" t="str">
        <f>'02 LISTA CONTROLLO E RAPPORTO'!A200</f>
        <v/>
      </c>
      <c r="B223" s="61">
        <v>2201.06</v>
      </c>
      <c r="C223" s="12" t="str">
        <f>'02 LISTA CONTROLLO E RAPPORTO'!C200</f>
        <v>Descrizione del difetto: le pareti e/o le solette sono intaccate da muffa.</v>
      </c>
      <c r="D223" s="440" t="s">
        <v>2073</v>
      </c>
      <c r="E223" s="346"/>
      <c r="F223" s="346"/>
      <c r="G223" s="347"/>
    </row>
    <row r="224" spans="1:7" ht="43.7" customHeight="1" thickBot="1" x14ac:dyDescent="0.3">
      <c r="A224" s="399" t="str">
        <f>'02 LISTA CONTROLLO E RAPPORTO'!A201</f>
        <v/>
      </c>
      <c r="B224" s="400"/>
      <c r="C224" s="821" t="str">
        <f>'02 LISTA CONTROLLO E RAPPORTO'!C201</f>
        <v>Si deve provvedere affinché l’umidità relativa dell’aria nei locali non superi il 65%. Di regola si incarica una ditta specializzata in risanamenti da muffe. La procedura da seguire deve essere concordata con l’ente cantonale responsabile delle costruzioni di protezione.</v>
      </c>
      <c r="D224" s="822"/>
      <c r="E224" s="822"/>
      <c r="F224" s="822"/>
      <c r="G224" s="823"/>
    </row>
    <row r="225" spans="1:7" ht="15" customHeight="1" thickBot="1" x14ac:dyDescent="0.3">
      <c r="A225" s="395" t="str">
        <f>'02 LISTA CONTROLLO E RAPPORTO'!A202</f>
        <v/>
      </c>
      <c r="B225" s="203">
        <v>2202</v>
      </c>
      <c r="C225" s="144" t="str">
        <f>'02 LISTA CONTROLLO E RAPPORTO'!C202</f>
        <v>Uscite di sicurezza (US) e cunicoli d’evasione (CE)</v>
      </c>
      <c r="D225" s="396"/>
      <c r="E225" s="826"/>
      <c r="F225" s="827"/>
      <c r="G225" s="828"/>
    </row>
    <row r="226" spans="1:7" ht="29.45" customHeight="1" x14ac:dyDescent="0.25">
      <c r="A226" s="397" t="str">
        <f>'02 LISTA CONTROLLO E RAPPORTO'!A203</f>
        <v/>
      </c>
      <c r="B226" s="189">
        <v>2202.0100000000002</v>
      </c>
      <c r="C226" s="68" t="str">
        <f>'02 LISTA CONTROLLO E RAPPORTO'!C203</f>
        <v>Descrizione del difetto: l’accesso ai pozzi d’uscita per effettuare la manutenzione non è garantito.</v>
      </c>
      <c r="D226" s="398" t="s">
        <v>2073</v>
      </c>
      <c r="E226" s="346"/>
      <c r="F226" s="346"/>
      <c r="G226" s="347"/>
    </row>
    <row r="227" spans="1:7" ht="15" customHeight="1" x14ac:dyDescent="0.25">
      <c r="A227" s="399" t="str">
        <f>'02 LISTA CONTROLLO E RAPPORTO'!A204</f>
        <v/>
      </c>
      <c r="B227" s="226"/>
      <c r="C227" s="829" t="str">
        <f>'02 LISTA CONTROLLO E RAPPORTO'!C204</f>
        <v xml:space="preserve">L’accesso ai pozzi deve essere garantito. </v>
      </c>
      <c r="D227" s="830"/>
      <c r="E227" s="830"/>
      <c r="F227" s="830"/>
      <c r="G227" s="831"/>
    </row>
    <row r="228" spans="1:7" ht="45" customHeight="1" x14ac:dyDescent="0.25">
      <c r="A228" s="403" t="str">
        <f>'02 LISTA CONTROLLO E RAPPORTO'!A205</f>
        <v/>
      </c>
      <c r="B228" s="219"/>
      <c r="C228" s="829" t="str">
        <f>'02 LISTA CONTROLLO E RAPPORTO'!C205</f>
        <v>Le uscite di sicurezza (US) devono avere un’apertura di almeno 0.60 m x 0.80 m. I cunicoli d’evasione (CE) devono avere un’apertura di almeno 0.60 m x 0.60 m.</v>
      </c>
      <c r="D228" s="830"/>
      <c r="E228" s="830"/>
      <c r="F228" s="830"/>
      <c r="G228" s="831"/>
    </row>
    <row r="229" spans="1:7" ht="44.45" customHeight="1" x14ac:dyDescent="0.25">
      <c r="A229" s="403" t="str">
        <f>'02 LISTA CONTROLLO E RAPPORTO'!A206</f>
        <v/>
      </c>
      <c r="B229" s="219"/>
      <c r="C229" s="829" t="str">
        <f>'02 LISTA CONTROLLO E RAPPORTO'!C206</f>
        <v>Il profilo metallico avvitato sui bordi dell’apertura la rimpicciolisce su entrambi i lati di 0.10 m. Deve quindi essere concepito in maniera da poter essere facilmente rimosso in caso di occupazione del rifugio.</v>
      </c>
      <c r="D229" s="830"/>
      <c r="E229" s="830"/>
      <c r="F229" s="830"/>
      <c r="G229" s="831"/>
    </row>
    <row r="230" spans="1:7" ht="30.6" customHeight="1" x14ac:dyDescent="0.25">
      <c r="A230" s="403" t="str">
        <f>'02 LISTA CONTROLLO E RAPPORTO'!A207</f>
        <v/>
      </c>
      <c r="B230" s="219"/>
      <c r="C230" s="829" t="str">
        <f>'02 LISTA CONTROLLO E RAPPORTO'!C207</f>
        <v>L’isolazione esterna rimpicciolisce l’apertura di 0.10 m e deve essere adattata in modo tale che l’apertura raggiunga le dimensioni prescritte.</v>
      </c>
      <c r="D230" s="830"/>
      <c r="E230" s="830"/>
      <c r="F230" s="830"/>
      <c r="G230" s="831"/>
    </row>
    <row r="231" spans="1:7" ht="30" customHeight="1" x14ac:dyDescent="0.25">
      <c r="A231" s="403" t="str">
        <f>'02 LISTA CONTROLLO E RAPPORTO'!A208</f>
        <v/>
      </c>
      <c r="B231" s="219"/>
      <c r="C231" s="829" t="str">
        <f>'02 LISTA CONTROLLO E RAPPORTO'!C208</f>
        <v>L’elemento del pozzo luce (altezza min. 1 m) deve essere smontato e sostituito da un elemento più grande, in modo che l’apertura raggiunga almeno le dimensioni prescritte.</v>
      </c>
      <c r="D231" s="830"/>
      <c r="E231" s="830"/>
      <c r="F231" s="830"/>
      <c r="G231" s="831"/>
    </row>
    <row r="232" spans="1:7" ht="32.450000000000003" customHeight="1" x14ac:dyDescent="0.25">
      <c r="A232" s="403" t="str">
        <f>'02 LISTA CONTROLLO E RAPPORTO'!A209</f>
        <v/>
      </c>
      <c r="B232" s="222"/>
      <c r="C232" s="829" t="str">
        <f>'02 LISTA CONTROLLO E RAPPORTO'!C209</f>
        <v>Se l’accesso ai pozzi d’uscita non è sufficientemente garantito, ci si deve accordare con l’ente cantonale responsabile delle costruzioni di protezione su come procedere.</v>
      </c>
      <c r="D232" s="830"/>
      <c r="E232" s="830"/>
      <c r="F232" s="830"/>
      <c r="G232" s="831"/>
    </row>
    <row r="233" spans="1:7" ht="29.45" customHeight="1" x14ac:dyDescent="0.25">
      <c r="A233" s="439" t="str">
        <f>'02 LISTA CONTROLLO E RAPPORTO'!A210</f>
        <v/>
      </c>
      <c r="B233" s="61">
        <v>2202.02</v>
      </c>
      <c r="C233" s="12" t="str">
        <f>'02 LISTA CONTROLLO E RAPPORTO'!C210</f>
        <v>Descrizione del difetto: lo spigolo inferiore dell’architrave dell’apertura del coperchio blindato (CB) non si trova ad almeno 35 cm sotto terra.</v>
      </c>
      <c r="D233" s="440" t="s">
        <v>2073</v>
      </c>
      <c r="E233" s="346"/>
      <c r="F233" s="346"/>
      <c r="G233" s="347"/>
    </row>
    <row r="234" spans="1:7" ht="37.35" customHeight="1" x14ac:dyDescent="0.25">
      <c r="A234" s="399" t="str">
        <f>'02 LISTA CONTROLLO E RAPPORTO'!A211</f>
        <v/>
      </c>
      <c r="B234" s="226"/>
      <c r="C234" s="829" t="str">
        <f>'02 LISTA CONTROLLO E RAPPORTO'!C211</f>
        <v>L’architrave dell’apertura del coperchio blindato (CB) deve trovarsi almeno 35 cm sotto terra (protezione dalle radiazioni e dalle schegge).</v>
      </c>
      <c r="D234" s="830"/>
      <c r="E234" s="830"/>
      <c r="F234" s="830"/>
      <c r="G234" s="831"/>
    </row>
    <row r="235" spans="1:7" ht="19.350000000000001" customHeight="1" x14ac:dyDescent="0.25">
      <c r="A235" s="403" t="str">
        <f>'02 LISTA CONTROLLO E RAPPORTO'!A212</f>
        <v/>
      </c>
      <c r="B235" s="219"/>
      <c r="C235" s="829" t="str">
        <f>'02 LISTA CONTROLLO E RAPPORTO'!C212</f>
        <v>Il pozzo dell’uscita di sicurezza deve essere innalzato e il terreno circostante adattato di conseguenza.</v>
      </c>
      <c r="D235" s="830"/>
      <c r="E235" s="830"/>
      <c r="F235" s="830"/>
      <c r="G235" s="831"/>
    </row>
    <row r="236" spans="1:7" ht="29.45" customHeight="1" x14ac:dyDescent="0.25">
      <c r="A236" s="403" t="str">
        <f>'02 LISTA CONTROLLO E RAPPORTO'!A213</f>
        <v/>
      </c>
      <c r="B236" s="222"/>
      <c r="C236" s="829" t="str">
        <f>'02 LISTA CONTROLLO E RAPPORTO'!C213</f>
        <v>In presenza di un difetto di questo tipo, ci si deve accordare con l’ente cantonale responsabile delle costruzioni di protezione su come procedere.</v>
      </c>
      <c r="D236" s="830"/>
      <c r="E236" s="830"/>
      <c r="F236" s="830"/>
      <c r="G236" s="831"/>
    </row>
    <row r="237" spans="1:7" ht="29.45" customHeight="1" x14ac:dyDescent="0.25">
      <c r="A237" s="439" t="str">
        <f>'02 LISTA CONTROLLO E RAPPORTO'!A214</f>
        <v/>
      </c>
      <c r="B237" s="61">
        <v>2202.0300000000002</v>
      </c>
      <c r="C237" s="12" t="str">
        <f>'02 LISTA CONTROLLO E RAPPORTO'!C214</f>
        <v>Descrizione del difetto: lo spigolo superiore dei pozzi d’uscita non è adattato all’altezza del terreno circostante.</v>
      </c>
      <c r="D237" s="440" t="s">
        <v>2073</v>
      </c>
      <c r="E237" s="346"/>
      <c r="F237" s="346"/>
      <c r="G237" s="347"/>
    </row>
    <row r="238" spans="1:7" ht="30.6" customHeight="1" x14ac:dyDescent="0.25">
      <c r="A238" s="399" t="str">
        <f>'02 LISTA CONTROLLO E RAPPORTO'!A215</f>
        <v/>
      </c>
      <c r="B238" s="400"/>
      <c r="C238" s="829" t="str">
        <f>'02 LISTA CONTROLLO E RAPPORTO'!C215</f>
        <v>Lo spigolo superiore dei pozzi delle uscite di sicurezza e dei cunicoli d’evasione deve raggiungere l’altezza del terreno, in caso contrario deve essere innalzato almeno fino a filo del terreno.</v>
      </c>
      <c r="D238" s="830"/>
      <c r="E238" s="830"/>
      <c r="F238" s="830"/>
      <c r="G238" s="831"/>
    </row>
    <row r="239" spans="1:7" ht="29.45" customHeight="1" x14ac:dyDescent="0.25">
      <c r="A239" s="414" t="str">
        <f>'02 LISTA CONTROLLO E RAPPORTO'!A216</f>
        <v/>
      </c>
      <c r="B239" s="195">
        <v>2202.04</v>
      </c>
      <c r="C239" s="75" t="str">
        <f>'02 LISTA CONTROLLO E RAPPORTO'!C216</f>
        <v>Descrizione del difetto: le coperture dei pozzi (coperchi, griglie) non sono assicurate.</v>
      </c>
      <c r="D239" s="415" t="s">
        <v>1</v>
      </c>
      <c r="E239" s="344"/>
      <c r="F239" s="344"/>
      <c r="G239" s="345"/>
    </row>
    <row r="240" spans="1:7" ht="43.35" customHeight="1" x14ac:dyDescent="0.25">
      <c r="A240" s="399" t="str">
        <f>'02 LISTA CONTROLLO E RAPPORTO'!A217</f>
        <v/>
      </c>
      <c r="B240" s="226"/>
      <c r="C240" s="829" t="str">
        <f>'02 LISTA CONTROLLO E RAPPORTO'!C217</f>
        <v>Le griglie di sicurezza delle uscite d’emergenza, rispettivamente dei pozzi d’uscita dei cunicoli d’evasione devono essere fissate in modo da non poter essere aperte esternamente da persone non autorizzate (per ragioni di responsabilità civile). Il fissaggio deve poter essere smontato dall’interno.</v>
      </c>
      <c r="D240" s="830"/>
      <c r="E240" s="830"/>
      <c r="F240" s="830"/>
      <c r="G240" s="831"/>
    </row>
    <row r="241" spans="1:7" ht="60" customHeight="1" x14ac:dyDescent="0.25">
      <c r="A241" s="403" t="str">
        <f>'02 LISTA CONTROLLO E RAPPORTO'!A218</f>
        <v/>
      </c>
      <c r="B241" s="222"/>
      <c r="C241" s="829" t="str">
        <f>'02 LISTA CONTROLLO E RAPPORTO'!C218</f>
        <v>Il pozzetto delle uscite di sicurezza deve essere chiuso con una griglia facile da smontare, quello dei cunicoli d’evasione con un coperchio forato o una griglia disponibili sul mercato (apertura della luce totale min. 0.60 m2). La copertura dei pozzetti deve soddisfare le esigenze dell’uso in tempo di pace (resistente al calpestio ed ev. al transito di veicoli, sicurezza contro le cadute).</v>
      </c>
      <c r="D241" s="830"/>
      <c r="E241" s="830"/>
      <c r="F241" s="830"/>
      <c r="G241" s="831"/>
    </row>
    <row r="242" spans="1:7" ht="43.7" customHeight="1" x14ac:dyDescent="0.25">
      <c r="A242" s="439" t="str">
        <f>'02 LISTA CONTROLLO E RAPPORTO'!A219</f>
        <v/>
      </c>
      <c r="B242" s="61">
        <v>2202.0500000000002</v>
      </c>
      <c r="C242" s="12" t="str">
        <f>'02 LISTA CONTROLLO E RAPPORTO'!C219</f>
        <v>Descrizione del difetto: a partire da un’altezza del pozzo di ≥ 1.5 fino a ≤ 4.5 m, nella parte più stretta del pozzo non sono presenti né una scala né staffe di risalita funzionali.</v>
      </c>
      <c r="D242" s="440" t="s">
        <v>2073</v>
      </c>
      <c r="E242" s="346"/>
      <c r="F242" s="346"/>
      <c r="G242" s="347"/>
    </row>
    <row r="243" spans="1:7" ht="29.45" customHeight="1" x14ac:dyDescent="0.25">
      <c r="A243" s="399" t="str">
        <f>'02 LISTA CONTROLLO E RAPPORTO'!A220</f>
        <v/>
      </c>
      <c r="B243" s="400"/>
      <c r="C243" s="829" t="str">
        <f>'02 LISTA CONTROLLO E RAPPORTO'!C220</f>
        <v>A partire da 1.50 m d’altezza, il pozzo dev’essere munito di staffe o di scale di risalita (ITRP), che devono essere montate alla parete del pozzo stesso. Non possono terminare sul lato conico dell’uscita.</v>
      </c>
      <c r="D243" s="830"/>
      <c r="E243" s="830"/>
      <c r="F243" s="830"/>
      <c r="G243" s="831"/>
    </row>
    <row r="244" spans="1:7" ht="29.45" customHeight="1" x14ac:dyDescent="0.25">
      <c r="A244" s="439" t="str">
        <f>'02 LISTA CONTROLLO E RAPPORTO'!A221</f>
        <v/>
      </c>
      <c r="B244" s="61">
        <v>2202.06</v>
      </c>
      <c r="C244" s="12" t="str">
        <f>'02 LISTA CONTROLLO E RAPPORTO'!C221</f>
        <v>Descrizione del difetto: il pozzo dell’uscita di sicurezza con un’altezza di &lt; 4.5 m non corrisponde alle dimensioni minime di 60 cm x 80 cm.</v>
      </c>
      <c r="D244" s="440" t="s">
        <v>2073</v>
      </c>
      <c r="E244" s="346"/>
      <c r="F244" s="346"/>
      <c r="G244" s="347"/>
    </row>
    <row r="245" spans="1:7" ht="29.45" customHeight="1" x14ac:dyDescent="0.25">
      <c r="A245" s="399" t="str">
        <f>'02 LISTA CONTROLLO E RAPPORTO'!A222</f>
        <v/>
      </c>
      <c r="B245" s="400"/>
      <c r="C245" s="829" t="str">
        <f>'02 LISTA CONTROLLO E RAPPORTO'!C222</f>
        <v>Le uscite di sicurezza (US) devono avere un’apertura di almeno 0.60 m x 0.80 m.</v>
      </c>
      <c r="D245" s="830"/>
      <c r="E245" s="830"/>
      <c r="F245" s="830"/>
      <c r="G245" s="831"/>
    </row>
    <row r="246" spans="1:7" ht="58.35" customHeight="1" x14ac:dyDescent="0.25">
      <c r="A246" s="439" t="str">
        <f>'02 LISTA CONTROLLO E RAPPORTO'!A223</f>
        <v/>
      </c>
      <c r="B246" s="61">
        <v>2202.0700000000002</v>
      </c>
      <c r="C246" s="12" t="str">
        <f>'02 LISTA CONTROLLO E RAPPORTO'!C223</f>
        <v>Descrizione del difetto: il pozzo dell’uscita di sicurezza con un’altezza di ≥ 4.5 m non corrisponde alle dimensioni minime di 1.3 m x 0.8 m o non dispone di un pianerottolo di sicurezza con un passaggio di &gt; 60 cm x 80 cm.</v>
      </c>
      <c r="D246" s="440" t="s">
        <v>2073</v>
      </c>
      <c r="E246" s="346"/>
      <c r="F246" s="346"/>
      <c r="G246" s="347"/>
    </row>
    <row r="247" spans="1:7" ht="30.6" customHeight="1" x14ac:dyDescent="0.25">
      <c r="A247" s="399" t="str">
        <f>'02 LISTA CONTROLLO E RAPPORTO'!A224</f>
        <v/>
      </c>
      <c r="B247" s="226"/>
      <c r="C247" s="829" t="str">
        <f>'02 LISTA CONTROLLO E RAPPORTO'!C224</f>
        <v>A partire da 4.50 m d’altezza, il pozzo dev’essere munito di pianerottoli intermedi alternati lateralmente. In loro assenza, sono prescritte scalette di risalita con gabbia di protezione (gabbia raccomandata da un’altezza di 3.00 m).</v>
      </c>
      <c r="D247" s="830"/>
      <c r="E247" s="830"/>
      <c r="F247" s="830"/>
      <c r="G247" s="831"/>
    </row>
    <row r="248" spans="1:7" ht="30" customHeight="1" x14ac:dyDescent="0.25">
      <c r="A248" s="403" t="str">
        <f>'02 LISTA CONTROLLO E RAPPORTO'!A225</f>
        <v/>
      </c>
      <c r="B248" s="222"/>
      <c r="C248" s="829" t="str">
        <f>'02 LISTA CONTROLLO E RAPPORTO'!C225</f>
        <v>Occorre installare dei dispositivi d’accesso adeguati e montati fissi in tutta la costruzione, rispettando le pertinenti prescrizioni SUVA.</v>
      </c>
      <c r="D248" s="830"/>
      <c r="E248" s="830"/>
      <c r="F248" s="830"/>
      <c r="G248" s="831"/>
    </row>
    <row r="249" spans="1:7" ht="29.45" customHeight="1" x14ac:dyDescent="0.25">
      <c r="A249" s="439" t="str">
        <f>'02 LISTA CONTROLLO E RAPPORTO'!A226</f>
        <v/>
      </c>
      <c r="B249" s="61">
        <v>2202.08</v>
      </c>
      <c r="C249" s="12" t="str">
        <f>'02 LISTA CONTROLLO E RAPPORTO'!C226</f>
        <v>Descrizione del difetto: il drenaggio dell’acqua manca o non funziona.</v>
      </c>
      <c r="D249" s="440" t="s">
        <v>2073</v>
      </c>
      <c r="E249" s="346"/>
      <c r="F249" s="346"/>
      <c r="G249" s="347"/>
    </row>
    <row r="250" spans="1:7" ht="45.6" customHeight="1" x14ac:dyDescent="0.25">
      <c r="A250" s="399" t="str">
        <f>'02 LISTA CONTROLLO E RAPPORTO'!A227</f>
        <v/>
      </c>
      <c r="B250" s="226"/>
      <c r="C250" s="829" t="str">
        <f>'02 LISTA CONTROLLO E RAPPORTO'!C227</f>
        <v>Se il drenaggio dell’acqua manca o non funziona, sussiste il pericolo di allagamento. Per scongiurare questo pericolo, lo scarico dell’acqua nelle uscite di sicurezza e nei cunicoli d’evasione deve essere munito di griglia per assicurarne la funzionalità a lungo termine.</v>
      </c>
      <c r="D250" s="830"/>
      <c r="E250" s="830"/>
      <c r="F250" s="830"/>
      <c r="G250" s="831"/>
    </row>
    <row r="251" spans="1:7" ht="29.45" customHeight="1" x14ac:dyDescent="0.25">
      <c r="A251" s="403" t="str">
        <f>'02 LISTA CONTROLLO E RAPPORTO'!A228</f>
        <v/>
      </c>
      <c r="B251" s="222"/>
      <c r="C251" s="829" t="str">
        <f>'02 LISTA CONTROLLO E RAPPORTO'!C228</f>
        <v>In presenza di un difetto ci si deve accordare con l’ente cantonale responsabile delle costruzioni di protezione su come procedere.</v>
      </c>
      <c r="D251" s="830"/>
      <c r="E251" s="830"/>
      <c r="F251" s="830"/>
      <c r="G251" s="831"/>
    </row>
    <row r="252" spans="1:7" ht="15" customHeight="1" x14ac:dyDescent="0.25">
      <c r="A252" s="439" t="str">
        <f>'02 LISTA CONTROLLO E RAPPORTO'!A229</f>
        <v/>
      </c>
      <c r="B252" s="61">
        <v>2202.09</v>
      </c>
      <c r="C252" s="12" t="str">
        <f>'02 LISTA CONTROLLO E RAPPORTO'!C229</f>
        <v>Descrizione del difetto: i pozzi e i CE sono danneggiati.</v>
      </c>
      <c r="D252" s="440" t="s">
        <v>2073</v>
      </c>
      <c r="E252" s="346"/>
      <c r="F252" s="346"/>
      <c r="G252" s="347"/>
    </row>
    <row r="253" spans="1:7" ht="15" customHeight="1" x14ac:dyDescent="0.25">
      <c r="A253" s="399" t="str">
        <f>'02 LISTA CONTROLLO E RAPPORTO'!A230</f>
        <v/>
      </c>
      <c r="B253" s="400"/>
      <c r="C253" s="829" t="str">
        <f>'02 LISTA CONTROLLO E RAPPORTO'!C230</f>
        <v>I pozzi e i CE devono essere riparati.</v>
      </c>
      <c r="D253" s="830"/>
      <c r="E253" s="830"/>
      <c r="F253" s="830"/>
      <c r="G253" s="831"/>
    </row>
    <row r="254" spans="1:7" ht="15" customHeight="1" x14ac:dyDescent="0.25">
      <c r="A254" s="439" t="str">
        <f>'02 LISTA CONTROLLO E RAPPORTO'!A231</f>
        <v/>
      </c>
      <c r="B254" s="61">
        <v>2202.1</v>
      </c>
      <c r="C254" s="12" t="str">
        <f>'02 LISTA CONTROLLO E RAPPORTO'!C231</f>
        <v>Descrizione del difetto: le US / i CE non sono praticabili.</v>
      </c>
      <c r="D254" s="440" t="s">
        <v>2073</v>
      </c>
      <c r="E254" s="346"/>
      <c r="F254" s="346"/>
      <c r="G254" s="347"/>
    </row>
    <row r="255" spans="1:7" ht="29.45" customHeight="1" x14ac:dyDescent="0.25">
      <c r="A255" s="399" t="str">
        <f>'02 LISTA CONTROLLO E RAPPORTO'!A232</f>
        <v/>
      </c>
      <c r="B255" s="400"/>
      <c r="C255" s="829" t="str">
        <f>'02 LISTA CONTROLLO E RAPPORTO'!C232</f>
        <v>In vista della manutenzione o di un’occupazione, le US e i CE devono essere sistemati affinché siano praticabili.</v>
      </c>
      <c r="D255" s="830"/>
      <c r="E255" s="830"/>
      <c r="F255" s="830"/>
      <c r="G255" s="831"/>
    </row>
    <row r="256" spans="1:7" ht="29.45" customHeight="1" x14ac:dyDescent="0.25">
      <c r="A256" s="439" t="str">
        <f>'02 LISTA CONTROLLO E RAPPORTO'!A233</f>
        <v/>
      </c>
      <c r="B256" s="61">
        <v>2202.11</v>
      </c>
      <c r="C256" s="12" t="str">
        <f>'02 LISTA CONTROLLO E RAPPORTO'!C233</f>
        <v>Descrizione del difetto: la copertura del terreno dei CE non raggiunge il minimo di 30 cm.</v>
      </c>
      <c r="D256" s="440" t="s">
        <v>2073</v>
      </c>
      <c r="E256" s="346"/>
      <c r="F256" s="346"/>
      <c r="G256" s="347"/>
    </row>
    <row r="257" spans="1:7" ht="33.6" customHeight="1" thickBot="1" x14ac:dyDescent="0.3">
      <c r="A257" s="399" t="str">
        <f>'02 LISTA CONTROLLO E RAPPORTO'!A234</f>
        <v/>
      </c>
      <c r="B257" s="400"/>
      <c r="C257" s="821" t="str">
        <f>'02 LISTA CONTROLLO E RAPPORTO'!C234</f>
        <v>Il cunicolo d’evasione deve essere interrato almeno 0.30 m. La copertura e il pozzo di uscita del cunicolo d’evasione devono essere innalzati di conseguenza.</v>
      </c>
      <c r="D257" s="822"/>
      <c r="E257" s="822"/>
      <c r="F257" s="822"/>
      <c r="G257" s="823"/>
    </row>
    <row r="258" spans="1:7" ht="15" customHeight="1" thickBot="1" x14ac:dyDescent="0.3">
      <c r="A258" s="395" t="str">
        <f>'02 LISTA CONTROLLO E RAPPORTO'!A235</f>
        <v/>
      </c>
      <c r="B258" s="203">
        <v>2203</v>
      </c>
      <c r="C258" s="144" t="str">
        <f>'02 LISTA CONTROLLO E RAPPORTO'!C235</f>
        <v>Protezione degli accessi contro le macerie</v>
      </c>
      <c r="D258" s="396"/>
      <c r="E258" s="826"/>
      <c r="F258" s="827"/>
      <c r="G258" s="828"/>
    </row>
    <row r="259" spans="1:7" ht="58.35" customHeight="1" x14ac:dyDescent="0.25">
      <c r="A259" s="397" t="str">
        <f>'02 LISTA CONTROLLO E RAPPORTO'!A236</f>
        <v/>
      </c>
      <c r="B259" s="189">
        <v>2203.0100000000002</v>
      </c>
      <c r="C259" s="68" t="str">
        <f>'02 LISTA CONTROLLO E RAPPORTO'!C236</f>
        <v>Descrizione del difetto: manca un’uscita di sicurezza (US/CE) fuori dalla zona macerie H/2 (prescritta per rifugi a partire da 14 posti protetti) oppure, nelle aree densamente popolate, mancano più US/CE all’interno della zona macerie.</v>
      </c>
      <c r="D259" s="398" t="s">
        <v>2073</v>
      </c>
      <c r="E259" s="346"/>
      <c r="F259" s="346"/>
      <c r="G259" s="347"/>
    </row>
    <row r="260" spans="1:7" ht="46.7" customHeight="1" x14ac:dyDescent="0.25">
      <c r="A260" s="399" t="str">
        <f>'02 LISTA CONTROLLO E RAPPORTO'!A237</f>
        <v/>
      </c>
      <c r="B260" s="226"/>
      <c r="C260" s="866" t="str">
        <f>'02 LISTA CONTROLLO E RAPPORTO'!C237</f>
        <v xml:space="preserve">La protezione contro le macerie delle uscite d’emergenza o dei pozzi d’uscita dei cunicoli d’evasione deve essere garantita (protezione contro le macerie = distanza minima corrispondente a ½ altezza della gronda della facciata dell’edificio sovrastante o vicino). </v>
      </c>
      <c r="D260" s="867"/>
      <c r="E260" s="867"/>
      <c r="F260" s="867"/>
      <c r="G260" s="868"/>
    </row>
    <row r="261" spans="1:7" ht="29.45" customHeight="1" x14ac:dyDescent="0.25">
      <c r="A261" s="403" t="str">
        <f>'02 LISTA CONTROLLO E RAPPORTO'!A238</f>
        <v/>
      </c>
      <c r="B261" s="222"/>
      <c r="C261" s="866" t="str">
        <f>'02 LISTA CONTROLLO E RAPPORTO'!C238</f>
        <v>In presenza di un difetto ci si deve accordare con l’ente cantonale responsabile delle costruzioni di protezione su come procedere.</v>
      </c>
      <c r="D261" s="867"/>
      <c r="E261" s="867"/>
      <c r="F261" s="867"/>
      <c r="G261" s="868"/>
    </row>
    <row r="262" spans="1:7" ht="15" customHeight="1" x14ac:dyDescent="0.25">
      <c r="A262" s="439" t="str">
        <f>'02 LISTA CONTROLLO E RAPPORTO'!A239</f>
        <v/>
      </c>
      <c r="B262" s="61">
        <v>2203.02</v>
      </c>
      <c r="C262" s="12" t="str">
        <f>'02 LISTA CONTROLLO E RAPPORTO'!C239</f>
        <v>Descrizione del difetto: manca un accesso protetto contro le macerie.</v>
      </c>
      <c r="D262" s="440" t="s">
        <v>2073</v>
      </c>
      <c r="E262" s="346"/>
      <c r="F262" s="346"/>
      <c r="G262" s="347"/>
    </row>
    <row r="263" spans="1:7" ht="30.6" customHeight="1" x14ac:dyDescent="0.25">
      <c r="A263" s="399" t="str">
        <f>'02 LISTA CONTROLLO E RAPPORTO'!A240</f>
        <v/>
      </c>
      <c r="B263" s="226"/>
      <c r="C263" s="866" t="str">
        <f>'02 LISTA CONTROLLO E RAPPORTO'!C240</f>
        <v>Almeno un accesso deve essere dotato di protezione contro le macerie (protezione contro le macerie = distanza minima corrispondente a ½ altezza della gronda della facciata dell’edificio sovrastante o vicino).</v>
      </c>
      <c r="D263" s="867"/>
      <c r="E263" s="867"/>
      <c r="F263" s="867"/>
      <c r="G263" s="868"/>
    </row>
    <row r="264" spans="1:7" ht="29.45" customHeight="1" thickBot="1" x14ac:dyDescent="0.3">
      <c r="A264" s="403" t="str">
        <f>'02 LISTA CONTROLLO E RAPPORTO'!A241</f>
        <v/>
      </c>
      <c r="B264" s="222"/>
      <c r="C264" s="863" t="str">
        <f>'02 LISTA CONTROLLO E RAPPORTO'!C241</f>
        <v>In presenza di un difetto ci si deve accordare con l’ente cantonale responsabile delle costruzioni di protezione su come procedere.</v>
      </c>
      <c r="D264" s="864"/>
      <c r="E264" s="864"/>
      <c r="F264" s="864"/>
      <c r="G264" s="865"/>
    </row>
    <row r="265" spans="1:7" ht="15" customHeight="1" thickBot="1" x14ac:dyDescent="0.3">
      <c r="A265" s="395" t="str">
        <f>'02 LISTA CONTROLLO E RAPPORTO'!A242</f>
        <v/>
      </c>
      <c r="B265" s="203">
        <v>2204</v>
      </c>
      <c r="C265" s="144" t="str">
        <f>'02 LISTA CONTROLLO E RAPPORTO'!C242</f>
        <v>Prese e scarichi d’aria (PA/SA)</v>
      </c>
      <c r="D265" s="396"/>
      <c r="E265" s="826"/>
      <c r="F265" s="827"/>
      <c r="G265" s="828"/>
    </row>
    <row r="266" spans="1:7" ht="29.45" customHeight="1" x14ac:dyDescent="0.25">
      <c r="A266" s="397" t="str">
        <f>'02 LISTA CONTROLLO E RAPPORTO'!A243</f>
        <v/>
      </c>
      <c r="B266" s="189">
        <v>2204.0100000000002</v>
      </c>
      <c r="C266" s="68" t="str">
        <f>'02 LISTA CONTROLLO E RAPPORTO'!C243</f>
        <v>Descrizione del difetto: l’accesso per la manutenzione delle PA non è garantito oppure la sezione dell’apertura è ostruita.</v>
      </c>
      <c r="D266" s="398" t="s">
        <v>2073</v>
      </c>
      <c r="E266" s="346"/>
      <c r="F266" s="346"/>
      <c r="G266" s="347"/>
    </row>
    <row r="267" spans="1:7" ht="15" customHeight="1" x14ac:dyDescent="0.25">
      <c r="A267" s="399" t="str">
        <f>'02 LISTA CONTROLLO E RAPPORTO'!A244</f>
        <v/>
      </c>
      <c r="B267" s="400"/>
      <c r="C267" s="866" t="str">
        <f>'02 LISTA CONTROLLO E RAPPORTO'!C244</f>
        <v xml:space="preserve">L’accesso va tenuto libero (l’apertura del pozzo non può essere chiusa, coperta da vegetazione, ecc.). </v>
      </c>
      <c r="D267" s="867"/>
      <c r="E267" s="867"/>
      <c r="F267" s="867"/>
      <c r="G267" s="868"/>
    </row>
    <row r="268" spans="1:7" ht="29.45" customHeight="1" x14ac:dyDescent="0.25">
      <c r="A268" s="439" t="str">
        <f>'02 LISTA CONTROLLO E RAPPORTO'!A245</f>
        <v/>
      </c>
      <c r="B268" s="61">
        <v>2204.02</v>
      </c>
      <c r="C268" s="12" t="str">
        <f>'02 LISTA CONTROLLO E RAPPORTO'!C245</f>
        <v>Descrizione del difetto: l’accesso per la manutenzione degli SA non è garantito oppure la sezione dell’apertura è ostruita.</v>
      </c>
      <c r="D268" s="440" t="s">
        <v>2073</v>
      </c>
      <c r="E268" s="346"/>
      <c r="F268" s="346"/>
      <c r="G268" s="347"/>
    </row>
    <row r="269" spans="1:7" ht="15.6" customHeight="1" x14ac:dyDescent="0.25">
      <c r="A269" s="399" t="str">
        <f>'02 LISTA CONTROLLO E RAPPORTO'!A246</f>
        <v/>
      </c>
      <c r="B269" s="400"/>
      <c r="C269" s="866" t="str">
        <f>'02 LISTA CONTROLLO E RAPPORTO'!C246</f>
        <v xml:space="preserve">L’accesso va tenuto libero (l’apertura del pozzo non può essere chiusa, coperta da vegetazione, ecc.). </v>
      </c>
      <c r="D269" s="867"/>
      <c r="E269" s="867"/>
      <c r="F269" s="867"/>
      <c r="G269" s="868"/>
    </row>
    <row r="270" spans="1:7" ht="29.45" customHeight="1" x14ac:dyDescent="0.25">
      <c r="A270" s="414" t="str">
        <f>'02 LISTA CONTROLLO E RAPPORTO'!A247</f>
        <v/>
      </c>
      <c r="B270" s="195">
        <v>2204.0300000000002</v>
      </c>
      <c r="C270" s="75" t="str">
        <f>'02 LISTA CONTROLLO E RAPPORTO'!C247</f>
        <v>Descrizione del difetto: le coperture dei pozzi (coperchi, griglie) non sono assicurate.</v>
      </c>
      <c r="D270" s="415" t="s">
        <v>1</v>
      </c>
      <c r="E270" s="344"/>
      <c r="F270" s="344"/>
      <c r="G270" s="345"/>
    </row>
    <row r="271" spans="1:7" ht="44.45" customHeight="1" x14ac:dyDescent="0.25">
      <c r="A271" s="399" t="str">
        <f>'02 LISTA CONTROLLO E RAPPORTO'!A248</f>
        <v/>
      </c>
      <c r="B271" s="400"/>
      <c r="C271" s="866" t="str">
        <f>'02 LISTA CONTROLLO E RAPPORTO'!C248</f>
        <v xml:space="preserve">Le griglie delle prese e degli scarichi d’aria devono essere assicurate in modo che non possano essere aperte da persone non autorizzate. In caso contrario, il proprietario può incorrere in conseguenze di responsabilità civile. </v>
      </c>
      <c r="D271" s="867"/>
      <c r="E271" s="867"/>
      <c r="F271" s="867"/>
      <c r="G271" s="868"/>
    </row>
    <row r="272" spans="1:7" ht="15" customHeight="1" x14ac:dyDescent="0.25">
      <c r="A272" s="439" t="str">
        <f>'02 LISTA CONTROLLO E RAPPORTO'!A249</f>
        <v/>
      </c>
      <c r="B272" s="61">
        <v>2204.04</v>
      </c>
      <c r="C272" s="12" t="str">
        <f>'02 LISTA CONTROLLO E RAPPORTO'!C249</f>
        <v>Descrizione del difetto: le PA non sono protette contro le macerie.</v>
      </c>
      <c r="D272" s="440" t="s">
        <v>2073</v>
      </c>
      <c r="E272" s="346"/>
      <c r="F272" s="346"/>
      <c r="G272" s="347"/>
    </row>
    <row r="273" spans="1:7" ht="28.7" customHeight="1" x14ac:dyDescent="0.25">
      <c r="A273" s="399" t="str">
        <f>'02 LISTA CONTROLLO E RAPPORTO'!A250</f>
        <v/>
      </c>
      <c r="B273" s="226"/>
      <c r="C273" s="866" t="str">
        <f>'02 LISTA CONTROLLO E RAPPORTO'!C250</f>
        <v xml:space="preserve">La protezione delle prese d’aria contro le macerie deve essere garantita (protezione contro le macerie = distanza minima corrispondente a ½ altezza della gronda della facciata dell’edificio sovrastante o vicino). </v>
      </c>
      <c r="D273" s="867"/>
      <c r="E273" s="867"/>
      <c r="F273" s="867"/>
      <c r="G273" s="868"/>
    </row>
    <row r="274" spans="1:7" ht="29.45" customHeight="1" x14ac:dyDescent="0.25">
      <c r="A274" s="403" t="str">
        <f>'02 LISTA CONTROLLO E RAPPORTO'!A251</f>
        <v/>
      </c>
      <c r="B274" s="222"/>
      <c r="C274" s="872" t="str">
        <f>'02 LISTA CONTROLLO E RAPPORTO'!C251</f>
        <v>Se le PA non sono protette contro le macerie ci si deve accordare con l’ente cantonale responsabile delle costruzioni di protezione su come procedere.</v>
      </c>
      <c r="D274" s="873"/>
      <c r="E274" s="873"/>
      <c r="F274" s="873"/>
      <c r="G274" s="874"/>
    </row>
    <row r="275" spans="1:7" ht="15" customHeight="1" x14ac:dyDescent="0.25">
      <c r="A275" s="439" t="str">
        <f>'02 LISTA CONTROLLO E RAPPORTO'!A252</f>
        <v/>
      </c>
      <c r="B275" s="61">
        <v>2204.0500000000002</v>
      </c>
      <c r="C275" s="12" t="str">
        <f>'02 LISTA CONTROLLO E RAPPORTO'!C252</f>
        <v>Descrizione del difetto: gli SA non sono protetti contro le macerie.</v>
      </c>
      <c r="D275" s="440" t="s">
        <v>2073</v>
      </c>
      <c r="E275" s="346"/>
      <c r="F275" s="346"/>
      <c r="G275" s="347"/>
    </row>
    <row r="276" spans="1:7" ht="28.35" customHeight="1" x14ac:dyDescent="0.25">
      <c r="A276" s="399" t="str">
        <f>'02 LISTA CONTROLLO E RAPPORTO'!A253</f>
        <v/>
      </c>
      <c r="B276" s="226"/>
      <c r="C276" s="866" t="str">
        <f>'02 LISTA CONTROLLO E RAPPORTO'!C253</f>
        <v xml:space="preserve">La protezione degli scarichi d’aria contro le macerie deve essere garantita (protezione contro le macerie = distanza minima corrispondente a ½ altezza della gronda della facciata dell’edificio sovrastante o vicino). </v>
      </c>
      <c r="D276" s="867"/>
      <c r="E276" s="867"/>
      <c r="F276" s="867"/>
      <c r="G276" s="868"/>
    </row>
    <row r="277" spans="1:7" ht="29.45" customHeight="1" x14ac:dyDescent="0.25">
      <c r="A277" s="403" t="str">
        <f>'02 LISTA CONTROLLO E RAPPORTO'!A254</f>
        <v/>
      </c>
      <c r="B277" s="222"/>
      <c r="C277" s="872" t="str">
        <f>'02 LISTA CONTROLLO E RAPPORTO'!C254</f>
        <v xml:space="preserve">Se le SA non sono protette dalle macerie, ci si deve accordare con l’ente cantonale responsabile delle costruzioni di protezione su come procedere. </v>
      </c>
      <c r="D277" s="873"/>
      <c r="E277" s="873"/>
      <c r="F277" s="873"/>
      <c r="G277" s="874"/>
    </row>
    <row r="278" spans="1:7" ht="43.7" customHeight="1" x14ac:dyDescent="0.25">
      <c r="A278" s="439" t="str">
        <f>'02 LISTA CONTROLLO E RAPPORTO'!A255</f>
        <v/>
      </c>
      <c r="B278" s="61">
        <v>2204.06</v>
      </c>
      <c r="C278" s="12" t="str">
        <f>'02 LISTA CONTROLLO E RAPPORTO'!C255</f>
        <v>Descrizione del difetto: la distanza tra PA e SA non corrisponde alla distanza minima necessaria per la direzione prevalente del vento (di regola da 6 a 10 m).</v>
      </c>
      <c r="D278" s="440" t="s">
        <v>2073</v>
      </c>
      <c r="E278" s="346"/>
      <c r="F278" s="346"/>
      <c r="G278" s="347"/>
    </row>
    <row r="279" spans="1:7" ht="29.45" customHeight="1" x14ac:dyDescent="0.25">
      <c r="A279" s="399" t="str">
        <f>'02 LISTA CONTROLLO E RAPPORTO'!A256</f>
        <v/>
      </c>
      <c r="B279" s="400"/>
      <c r="C279" s="866" t="str">
        <f>'02 LISTA CONTROLLO E RAPPORTO'!C256</f>
        <v>In presenza di un difetto ci si deve accordare con l’ente cantonale responsabile delle costruzioni di protezione su come procedere.</v>
      </c>
      <c r="D279" s="867"/>
      <c r="E279" s="867"/>
      <c r="F279" s="867"/>
      <c r="G279" s="868"/>
    </row>
    <row r="280" spans="1:7" ht="29.45" customHeight="1" x14ac:dyDescent="0.25">
      <c r="A280" s="414" t="str">
        <f>'02 LISTA CONTROLLO E RAPPORTO'!A257</f>
        <v/>
      </c>
      <c r="B280" s="195">
        <v>2204.0700000000002</v>
      </c>
      <c r="C280" s="75" t="str">
        <f>'02 LISTA CONTROLLO E RAPPORTO'!C257</f>
        <v>Descrizione del difetto: nelle PA mancano le scalette di risalita e/o gli ausili per l’accesso.</v>
      </c>
      <c r="D280" s="415" t="s">
        <v>1</v>
      </c>
      <c r="E280" s="344"/>
      <c r="F280" s="344"/>
      <c r="G280" s="345"/>
    </row>
    <row r="281" spans="1:7" ht="34.700000000000003" customHeight="1" x14ac:dyDescent="0.25">
      <c r="A281" s="399" t="str">
        <f>'02 LISTA CONTROLLO E RAPPORTO'!A258</f>
        <v/>
      </c>
      <c r="B281" s="400"/>
      <c r="C281" s="866" t="str">
        <f>'02 LISTA CONTROLLO E RAPPORTO'!C258</f>
        <v>A partire da 1.50 m d’altezza, il pozzo dev’essere munito di staffe o di scale di risalita, che devono essere montate alla parete del pozzo stesso. Non devono terminare sul lato conico dell’uscita.</v>
      </c>
      <c r="D281" s="867"/>
      <c r="E281" s="867"/>
      <c r="F281" s="867"/>
      <c r="G281" s="868"/>
    </row>
    <row r="282" spans="1:7" ht="29.45" customHeight="1" x14ac:dyDescent="0.25">
      <c r="A282" s="414" t="str">
        <f>'02 LISTA CONTROLLO E RAPPORTO'!A259</f>
        <v/>
      </c>
      <c r="B282" s="195">
        <v>2204.08</v>
      </c>
      <c r="C282" s="75" t="str">
        <f>'02 LISTA CONTROLLO E RAPPORTO'!C259</f>
        <v>Descrizione del difetto: negli SA mancano le scalette di risalita e/o gli ausili per l’accesso.</v>
      </c>
      <c r="D282" s="415" t="s">
        <v>1</v>
      </c>
      <c r="E282" s="344"/>
      <c r="F282" s="344"/>
      <c r="G282" s="345"/>
    </row>
    <row r="283" spans="1:7" ht="30" customHeight="1" x14ac:dyDescent="0.25">
      <c r="A283" s="399" t="str">
        <f>'02 LISTA CONTROLLO E RAPPORTO'!A260</f>
        <v/>
      </c>
      <c r="B283" s="400"/>
      <c r="C283" s="866" t="str">
        <f>'02 LISTA CONTROLLO E RAPPORTO'!C260</f>
        <v>A partire da 1.50 m d’altezza, il pozzo dev’essere munito di staffe o di scale di risalita, che devono essere montate alla parete del pozzo stesso. Non devono terminare sul lato conico dell’uscita.</v>
      </c>
      <c r="D283" s="867"/>
      <c r="E283" s="867"/>
      <c r="F283" s="867"/>
      <c r="G283" s="868"/>
    </row>
    <row r="284" spans="1:7" ht="43.7" customHeight="1" x14ac:dyDescent="0.25">
      <c r="A284" s="414" t="str">
        <f>'02 LISTA CONTROLLO E RAPPORTO'!A261</f>
        <v/>
      </c>
      <c r="B284" s="195">
        <v>2204.09</v>
      </c>
      <c r="C284" s="75" t="str">
        <f>'02 LISTA CONTROLLO E RAPPORTO'!C261</f>
        <v>Descrizione del difetto: le prese e gli scarichi d’aria con un’altezza &gt; 4.5 m non dispongono di un pianerottolo di sicurezza con un passaggio di &gt; 60 cm x 80 cm o una relativa protezione per la schiena (gabbia di protezione).</v>
      </c>
      <c r="D284" s="415" t="s">
        <v>1</v>
      </c>
      <c r="E284" s="344"/>
      <c r="F284" s="344"/>
      <c r="G284" s="345"/>
    </row>
    <row r="285" spans="1:7" ht="29.45" customHeight="1" x14ac:dyDescent="0.25">
      <c r="A285" s="399" t="str">
        <f>'02 LISTA CONTROLLO E RAPPORTO'!A262</f>
        <v/>
      </c>
      <c r="B285" s="226"/>
      <c r="C285" s="829" t="str">
        <f>'02 LISTA CONTROLLO E RAPPORTO'!C262</f>
        <v xml:space="preserve">A partire da 4.50 m d’altezza, il pozzo dev’essere munito di pianerottoli intermedi alternati lateralmente. In loro mancanza, sono prescritte scalette di risalita con gabbia di protezione (gabbia raccomandata da un’altezza di 3.00 m). </v>
      </c>
      <c r="D285" s="830"/>
      <c r="E285" s="830"/>
      <c r="F285" s="830"/>
      <c r="G285" s="831"/>
    </row>
    <row r="286" spans="1:7" ht="29.45" customHeight="1" x14ac:dyDescent="0.25">
      <c r="A286" s="403" t="str">
        <f>'02 LISTA CONTROLLO E RAPPORTO'!A263</f>
        <v/>
      </c>
      <c r="B286" s="222"/>
      <c r="C286" s="869" t="str">
        <f>'02 LISTA CONTROLLO E RAPPORTO'!C263</f>
        <v xml:space="preserve">Occorre installare dei dispositivi d’accesso adeguati e montati fissi in tutta la costruzione, rispettando le pertinenti prescrizioni SUVA.  </v>
      </c>
      <c r="D286" s="870"/>
      <c r="E286" s="870"/>
      <c r="F286" s="870"/>
      <c r="G286" s="871"/>
    </row>
    <row r="287" spans="1:7" ht="29.45" customHeight="1" x14ac:dyDescent="0.25">
      <c r="A287" s="439" t="str">
        <f>'02 LISTA CONTROLLO E RAPPORTO'!A264</f>
        <v/>
      </c>
      <c r="B287" s="61">
        <v>2204.1</v>
      </c>
      <c r="C287" s="12" t="str">
        <f>'02 LISTA CONTROLLO E RAPPORTO'!C264</f>
        <v>Descrizione del difetto: il drenaggio dell’acqua manca o non funziona.</v>
      </c>
      <c r="D287" s="440" t="s">
        <v>2073</v>
      </c>
      <c r="E287" s="346"/>
      <c r="F287" s="346"/>
      <c r="G287" s="347"/>
    </row>
    <row r="288" spans="1:7" ht="43.35" customHeight="1" x14ac:dyDescent="0.25">
      <c r="A288" s="399" t="str">
        <f>'02 LISTA CONTROLLO E RAPPORTO'!A265</f>
        <v/>
      </c>
      <c r="B288" s="226"/>
      <c r="C288" s="829" t="str">
        <f>'02 LISTA CONTROLLO E RAPPORTO'!C265</f>
        <v>Se il drenaggio dell’acqua della costruzione di protezione manca o non funziona, sussiste il pericolo di allagamento. Per garantire il drenaggio dell’acqua dalla costruzione di protezione a lungo termine e scongiurare il pericolo di allagamento, lo scarico dell’acqua all’interno della costruzione deve essere munito di griglia di scarico.</v>
      </c>
      <c r="D288" s="830"/>
      <c r="E288" s="830"/>
      <c r="F288" s="830"/>
      <c r="G288" s="831"/>
    </row>
    <row r="289" spans="1:7" ht="29.45" customHeight="1" thickBot="1" x14ac:dyDescent="0.3">
      <c r="A289" s="403" t="str">
        <f>'02 LISTA CONTROLLO E RAPPORTO'!A266</f>
        <v/>
      </c>
      <c r="B289" s="222"/>
      <c r="C289" s="860" t="str">
        <f>'02 LISTA CONTROLLO E RAPPORTO'!C266</f>
        <v>In presenza di un difetto ci si deve accordare con l’ente cantonale responsabile delle costruzioni di protezione su come procedere.</v>
      </c>
      <c r="D289" s="861"/>
      <c r="E289" s="861"/>
      <c r="F289" s="861"/>
      <c r="G289" s="862"/>
    </row>
    <row r="290" spans="1:7" ht="15" customHeight="1" thickBot="1" x14ac:dyDescent="0.3">
      <c r="A290" s="395" t="str">
        <f>'02 LISTA CONTROLLO E RAPPORTO'!A267</f>
        <v/>
      </c>
      <c r="B290" s="203">
        <v>2205</v>
      </c>
      <c r="C290" s="144" t="str">
        <f>'02 LISTA CONTROLLO E RAPPORTO'!C267</f>
        <v>Sicurezza di ringhiere e parapetti</v>
      </c>
      <c r="D290" s="396"/>
      <c r="E290" s="826"/>
      <c r="F290" s="827"/>
      <c r="G290" s="828"/>
    </row>
    <row r="291" spans="1:7" ht="29.45" customHeight="1" x14ac:dyDescent="0.25">
      <c r="A291" s="412" t="str">
        <f>'02 LISTA CONTROLLO E RAPPORTO'!A268</f>
        <v/>
      </c>
      <c r="B291" s="196">
        <v>2205.0100000000002</v>
      </c>
      <c r="C291" s="77" t="str">
        <f>'02 LISTA CONTROLLO E RAPPORTO'!C268</f>
        <v xml:space="preserve">Descrizione del difetto: le ringhiere e i parapetti presenti presso le entrate non proteggono dalle cadute dall’alto. </v>
      </c>
      <c r="D291" s="413" t="s">
        <v>1</v>
      </c>
      <c r="E291" s="344"/>
      <c r="F291" s="344"/>
      <c r="G291" s="345"/>
    </row>
    <row r="292" spans="1:7" ht="30" customHeight="1" thickBot="1" x14ac:dyDescent="0.3">
      <c r="A292" s="399" t="str">
        <f>'02 LISTA CONTROLLO E RAPPORTO'!A269</f>
        <v/>
      </c>
      <c r="B292" s="400"/>
      <c r="C292" s="863" t="str">
        <f>'02 LISTA CONTROLLO E RAPPORTO'!C269</f>
        <v>Le ringhiere e i parapetti devono essere conformi alle direttive in materia. In presenza di un difetto si deve coinvolgere l’esperto della sicurezza del Comune.</v>
      </c>
      <c r="D292" s="864"/>
      <c r="E292" s="864"/>
      <c r="F292" s="864"/>
      <c r="G292" s="865"/>
    </row>
    <row r="293" spans="1:7" ht="15" customHeight="1" thickBot="1" x14ac:dyDescent="0.3">
      <c r="A293" s="389" t="str">
        <f>'02 LISTA CONTROLLO E RAPPORTO'!A270</f>
        <v/>
      </c>
      <c r="B293" s="390">
        <v>2300</v>
      </c>
      <c r="C293" s="408" t="str">
        <f>'02 LISTA CONTROLLO E RAPPORTO'!C270</f>
        <v>Chiusure</v>
      </c>
      <c r="D293" s="409"/>
      <c r="E293" s="410"/>
      <c r="F293" s="410"/>
      <c r="G293" s="411"/>
    </row>
    <row r="294" spans="1:7" ht="15" customHeight="1" thickBot="1" x14ac:dyDescent="0.3">
      <c r="A294" s="395" t="str">
        <f>'02 LISTA CONTROLLO E RAPPORTO'!A271</f>
        <v/>
      </c>
      <c r="B294" s="203">
        <v>2301</v>
      </c>
      <c r="C294" s="144" t="str">
        <f>'02 LISTA CONTROLLO E RAPPORTO'!C271</f>
        <v>Porte blindate (PB), coperchi blindati (CB), porte a pressione (PP), portoni blindati (POB)</v>
      </c>
      <c r="D294" s="396"/>
      <c r="E294" s="826"/>
      <c r="F294" s="827"/>
      <c r="G294" s="828"/>
    </row>
    <row r="295" spans="1:7" ht="15" customHeight="1" x14ac:dyDescent="0.25">
      <c r="A295" s="397" t="str">
        <f>'02 LISTA CONTROLLO E RAPPORTO'!A272</f>
        <v/>
      </c>
      <c r="B295" s="189">
        <v>2301.0100000000002</v>
      </c>
      <c r="C295" s="68" t="str">
        <f>'02 LISTA CONTROLLO E RAPPORTO'!C272</f>
        <v>Descrizione del difetto: le chiusure non sono accessibili.</v>
      </c>
      <c r="D295" s="398" t="s">
        <v>2073</v>
      </c>
      <c r="E295" s="346"/>
      <c r="F295" s="346"/>
      <c r="G295" s="347"/>
    </row>
    <row r="296" spans="1:7" ht="43.7" customHeight="1" x14ac:dyDescent="0.25">
      <c r="A296" s="399" t="str">
        <f>'02 LISTA CONTROLLO E RAPPORTO'!A273</f>
        <v/>
      </c>
      <c r="B296" s="400"/>
      <c r="C296" s="829" t="str">
        <f>'02 LISTA CONTROLLO E RAPPORTO'!C273</f>
        <v xml:space="preserve">Le barriere architettoniche devono essere eliminate oppure eseguite in modo che si possano smontare per permettere di chiudere le chiusure durante gli interventi di manutenzione e i controlli periodici (prove di sovrappressione).  </v>
      </c>
      <c r="D296" s="830"/>
      <c r="E296" s="830"/>
      <c r="F296" s="830"/>
      <c r="G296" s="831"/>
    </row>
    <row r="297" spans="1:7" ht="15" customHeight="1" x14ac:dyDescent="0.25">
      <c r="A297" s="441" t="str">
        <f>'02 LISTA CONTROLLO E RAPPORTO'!A274</f>
        <v/>
      </c>
      <c r="B297" s="194">
        <v>2301.02</v>
      </c>
      <c r="C297" s="60" t="str">
        <f>'02 LISTA CONTROLLO E RAPPORTO'!C274</f>
        <v>Descrizione del difetto: mancano alcune chiusure.</v>
      </c>
      <c r="D297" s="442" t="s">
        <v>2074</v>
      </c>
      <c r="E297" s="342"/>
      <c r="F297" s="342"/>
      <c r="G297" s="343"/>
    </row>
    <row r="298" spans="1:7" ht="32.450000000000003" customHeight="1" x14ac:dyDescent="0.25">
      <c r="A298" s="399" t="str">
        <f>'02 LISTA CONTROLLO E RAPPORTO'!A275</f>
        <v/>
      </c>
      <c r="B298" s="400"/>
      <c r="C298" s="829" t="str">
        <f>'02 LISTA CONTROLLO E RAPPORTO'!C275</f>
        <v>Se mancano delle chiusure, la costruzione di protezione non è pronta all’esercizio. La procedura da seguire deve essere concordata con l’ente cantonale responsabile delle costruzioni di protezione.</v>
      </c>
      <c r="D298" s="830"/>
      <c r="E298" s="830"/>
      <c r="F298" s="830"/>
      <c r="G298" s="831"/>
    </row>
    <row r="299" spans="1:7" ht="29.45" customHeight="1" x14ac:dyDescent="0.25">
      <c r="A299" s="441" t="str">
        <f>'02 LISTA CONTROLLO E RAPPORTO'!A276</f>
        <v/>
      </c>
      <c r="B299" s="194">
        <v>2301.0300000000002</v>
      </c>
      <c r="C299" s="60" t="str">
        <f>'02 LISTA CONTROLLO E RAPPORTO'!C276</f>
        <v>Descrizione del difetto: le chiusure non possono venir aperte o chiuse.</v>
      </c>
      <c r="D299" s="442" t="s">
        <v>2074</v>
      </c>
      <c r="E299" s="342"/>
      <c r="F299" s="342"/>
      <c r="G299" s="343"/>
    </row>
    <row r="300" spans="1:7" ht="61.35" customHeight="1" x14ac:dyDescent="0.25">
      <c r="A300" s="399" t="str">
        <f>'02 LISTA CONTROLLO E RAPPORTO'!A277</f>
        <v/>
      </c>
      <c r="B300" s="226"/>
      <c r="C300" s="829" t="str">
        <f>'02 LISTA CONTROLLO E RAPPORTO'!C277</f>
        <v>Deve essere possibile aprire e chiudere completamente le chiusure in modo da permettere l’esecuzione dei lavori di manutenzione e dei controlli periodici (prove di sovrappressione). Le porte estranee alla protezione civile ad esempio devono essere montate in modo che si possano chiudere completamente le chiusure oppure devono essere smontate prima del controllo.</v>
      </c>
      <c r="D300" s="830"/>
      <c r="E300" s="830"/>
      <c r="F300" s="830"/>
      <c r="G300" s="831"/>
    </row>
    <row r="301" spans="1:7" ht="30.6" customHeight="1" x14ac:dyDescent="0.25">
      <c r="A301" s="403" t="str">
        <f>'02 LISTA CONTROLLO E RAPPORTO'!A278</f>
        <v/>
      </c>
      <c r="B301" s="222"/>
      <c r="C301" s="829" t="str">
        <f>'02 LISTA CONTROLLO E RAPPORTO'!C278</f>
        <v>Se non è possibile aprire e chiudere completamente le chiusure, la costruzione di protezione non è pronta all’esercizio. La procedura da seguire deve essere concordata con l’ente cantonale responsabile delle costruzioni di protezione.</v>
      </c>
      <c r="D301" s="830"/>
      <c r="E301" s="830"/>
      <c r="F301" s="830"/>
      <c r="G301" s="831"/>
    </row>
    <row r="302" spans="1:7" ht="15" customHeight="1" x14ac:dyDescent="0.25">
      <c r="A302" s="439" t="str">
        <f>'02 LISTA CONTROLLO E RAPPORTO'!A279</f>
        <v/>
      </c>
      <c r="B302" s="61">
        <v>2301.04</v>
      </c>
      <c r="C302" s="12" t="str">
        <f>'02 LISTA CONTROLLO E RAPPORTO'!C279</f>
        <v>Descrizione del difetto: le cerniere presentano crepe e/o non si muovono liberamente.</v>
      </c>
      <c r="D302" s="440" t="s">
        <v>2073</v>
      </c>
      <c r="E302" s="346"/>
      <c r="F302" s="346"/>
      <c r="G302" s="347"/>
    </row>
    <row r="303" spans="1:7" ht="15" customHeight="1" x14ac:dyDescent="0.25">
      <c r="A303" s="399" t="str">
        <f>'02 LISTA CONTROLLO E RAPPORTO'!A280</f>
        <v/>
      </c>
      <c r="B303" s="400"/>
      <c r="C303" s="829" t="str">
        <f>'02 LISTA CONTROLLO E RAPPORTO'!C280</f>
        <v>Questo difetto deve essere eliminato dal fabbricante.</v>
      </c>
      <c r="D303" s="830"/>
      <c r="E303" s="830"/>
      <c r="F303" s="830"/>
      <c r="G303" s="831"/>
    </row>
    <row r="304" spans="1:7" ht="29.45" customHeight="1" x14ac:dyDescent="0.25">
      <c r="A304" s="439" t="str">
        <f>'02 LISTA CONTROLLO E RAPPORTO'!A281</f>
        <v/>
      </c>
      <c r="B304" s="61">
        <v>2301.0500000000002</v>
      </c>
      <c r="C304" s="12" t="str">
        <f>'02 LISTA CONTROLLO E RAPPORTO'!C281</f>
        <v>Descrizione del difetto: i perni delle cerniere non sono assicurati in alto e in basso con uno spinotto o un cordolo di saldatura.</v>
      </c>
      <c r="D304" s="440" t="s">
        <v>2073</v>
      </c>
      <c r="E304" s="346"/>
      <c r="F304" s="346"/>
      <c r="G304" s="347"/>
    </row>
    <row r="305" spans="1:7" x14ac:dyDescent="0.25">
      <c r="A305" s="399" t="str">
        <f>'02 LISTA CONTROLLO E RAPPORTO'!A282</f>
        <v/>
      </c>
      <c r="B305" s="400"/>
      <c r="C305" s="829" t="str">
        <f>'02 LISTA CONTROLLO E RAPPORTO'!C282</f>
        <v>I perni delle cerniere devono essere assicurati in alto e in basso con uno spinotto o un cordolo di saldatura.</v>
      </c>
      <c r="D305" s="830"/>
      <c r="E305" s="830"/>
      <c r="F305" s="830"/>
      <c r="G305" s="831"/>
    </row>
    <row r="306" spans="1:7" ht="29.45" customHeight="1" x14ac:dyDescent="0.25">
      <c r="A306" s="439" t="str">
        <f>'02 LISTA CONTROLLO E RAPPORTO'!A283</f>
        <v/>
      </c>
      <c r="B306" s="61">
        <v>2301.06</v>
      </c>
      <c r="C306" s="12" t="str">
        <f>'02 LISTA CONTROLLO E RAPPORTO'!C283</f>
        <v>Descrizione del difetto: i nippli di ingrassaggio sui telai delle chiusure mancano o sono pitturati.</v>
      </c>
      <c r="D306" s="440" t="s">
        <v>2073</v>
      </c>
      <c r="E306" s="346"/>
      <c r="F306" s="346"/>
      <c r="G306" s="347"/>
    </row>
    <row r="307" spans="1:7" x14ac:dyDescent="0.25">
      <c r="A307" s="399" t="str">
        <f>'02 LISTA CONTROLLO E RAPPORTO'!A284</f>
        <v/>
      </c>
      <c r="B307" s="400"/>
      <c r="C307" s="829" t="str">
        <f>'02 LISTA CONTROLLO E RAPPORTO'!C284</f>
        <v>I nippli di ingrassaggio mancanti sulle PT, i CB, le PP e i POC devono essere sostituiti da una ditta specializzata.</v>
      </c>
      <c r="D307" s="830"/>
      <c r="E307" s="830"/>
      <c r="F307" s="830"/>
      <c r="G307" s="831"/>
    </row>
    <row r="308" spans="1:7" ht="15" customHeight="1" x14ac:dyDescent="0.25">
      <c r="A308" s="406" t="str">
        <f>'02 LISTA CONTROLLO E RAPPORTO'!A285</f>
        <v/>
      </c>
      <c r="B308" s="187">
        <v>2301.0700000000002</v>
      </c>
      <c r="C308" s="58" t="str">
        <f>'02 LISTA CONTROLLO E RAPPORTO'!C285</f>
        <v>Descrizione del difetto: le chiusure presentano ruggine.</v>
      </c>
      <c r="D308" s="407" t="s">
        <v>0</v>
      </c>
      <c r="E308" s="340"/>
      <c r="F308" s="340"/>
      <c r="G308" s="341"/>
    </row>
    <row r="309" spans="1:7" ht="15" customHeight="1" x14ac:dyDescent="0.25">
      <c r="A309" s="399" t="str">
        <f>'02 LISTA CONTROLLO E RAPPORTO'!A286</f>
        <v/>
      </c>
      <c r="B309" s="400"/>
      <c r="C309" s="829" t="str">
        <f>'02 LISTA CONTROLLO E RAPPORTO'!C286</f>
        <v>Le chiusure devono essere trattate a regola d’arte.</v>
      </c>
      <c r="D309" s="830"/>
      <c r="E309" s="830"/>
      <c r="F309" s="830"/>
      <c r="G309" s="831"/>
    </row>
    <row r="310" spans="1:7" ht="29.45" customHeight="1" x14ac:dyDescent="0.25">
      <c r="A310" s="439" t="str">
        <f>'02 LISTA CONTROLLO E RAPPORTO'!A287</f>
        <v/>
      </c>
      <c r="B310" s="61">
        <v>2301.08</v>
      </c>
      <c r="C310" s="12" t="str">
        <f>'02 LISTA CONTROLLO E RAPPORTO'!C287</f>
        <v>Descrizione del difetto: alcune leve di chiusura mancano o non sono montate.</v>
      </c>
      <c r="D310" s="440" t="s">
        <v>2073</v>
      </c>
      <c r="E310" s="346"/>
      <c r="F310" s="346"/>
      <c r="G310" s="347"/>
    </row>
    <row r="311" spans="1:7" ht="29.45" customHeight="1" x14ac:dyDescent="0.25">
      <c r="A311" s="399" t="str">
        <f>'02 LISTA CONTROLLO E RAPPORTO'!A288</f>
        <v/>
      </c>
      <c r="B311" s="400"/>
      <c r="C311" s="829" t="str">
        <f>'02 LISTA CONTROLLO E RAPPORTO'!C288</f>
        <v xml:space="preserve">Acquistare le leve di chiusura mancanti dal fabbricante e montare correttamente quelle montate male. </v>
      </c>
      <c r="D311" s="830"/>
      <c r="E311" s="830"/>
      <c r="F311" s="830"/>
      <c r="G311" s="831"/>
    </row>
    <row r="312" spans="1:7" ht="29.45" customHeight="1" x14ac:dyDescent="0.25">
      <c r="A312" s="439" t="str">
        <f>'02 LISTA CONTROLLO E RAPPORTO'!A289</f>
        <v/>
      </c>
      <c r="B312" s="61">
        <v>2301.09</v>
      </c>
      <c r="C312" s="12" t="str">
        <f>'02 LISTA CONTROLLO E RAPPORTO'!C289</f>
        <v>Descrizione del difetto: le leve delle chiusure non sono regolate correttamente (non si chiudono bene).</v>
      </c>
      <c r="D312" s="440" t="s">
        <v>2073</v>
      </c>
      <c r="E312" s="346"/>
      <c r="F312" s="346"/>
      <c r="G312" s="347"/>
    </row>
    <row r="313" spans="1:7" x14ac:dyDescent="0.25">
      <c r="A313" s="399" t="str">
        <f>'02 LISTA CONTROLLO E RAPPORTO'!A290</f>
        <v/>
      </c>
      <c r="B313" s="226"/>
      <c r="C313" s="829" t="str">
        <f>'02 LISTA CONTROLLO E RAPPORTO'!C290</f>
        <v>Il gioco della leva deve essere regolato in modo tale da evitare che giri da sola.</v>
      </c>
      <c r="D313" s="830"/>
      <c r="E313" s="830"/>
      <c r="F313" s="830"/>
      <c r="G313" s="831"/>
    </row>
    <row r="314" spans="1:7" ht="45.6" customHeight="1" x14ac:dyDescent="0.25">
      <c r="A314" s="403" t="str">
        <f>'02 LISTA CONTROLLO E RAPPORTO'!A291</f>
        <v/>
      </c>
      <c r="B314" s="222"/>
      <c r="C314" s="829" t="str">
        <f>'02 LISTA CONTROLLO E RAPPORTO'!C291</f>
        <v>Il gioco tra la leva di chiusura esterna e quella interna misurato sul perimetro non deve superare i 2.5 cm. I bulloni devono essere serrati, il meccanismo dev’essere ingrassato e scorrevole.</v>
      </c>
      <c r="D314" s="830"/>
      <c r="E314" s="830"/>
      <c r="F314" s="830"/>
      <c r="G314" s="831"/>
    </row>
    <row r="315" spans="1:7" ht="29.45" customHeight="1" x14ac:dyDescent="0.25">
      <c r="A315" s="439" t="str">
        <f>'02 LISTA CONTROLLO E RAPPORTO'!A292</f>
        <v/>
      </c>
      <c r="B315" s="61">
        <v>2301.1</v>
      </c>
      <c r="C315" s="12" t="str">
        <f>'02 LISTA CONTROLLO E RAPPORTO'!C292</f>
        <v>Descrizione del difetto: mancano alcune guarnizioni di gomma sulle chiusure.</v>
      </c>
      <c r="D315" s="440" t="s">
        <v>2073</v>
      </c>
      <c r="E315" s="346"/>
      <c r="F315" s="346"/>
      <c r="G315" s="347"/>
    </row>
    <row r="316" spans="1:7" ht="15" customHeight="1" x14ac:dyDescent="0.25">
      <c r="A316" s="399" t="str">
        <f>'02 LISTA CONTROLLO E RAPPORTO'!A293</f>
        <v/>
      </c>
      <c r="B316" s="400"/>
      <c r="C316" s="829" t="str">
        <f>'02 LISTA CONTROLLO E RAPPORTO'!C293</f>
        <v>Le guarnizioni mancanti devono essere inserite o procurate.</v>
      </c>
      <c r="D316" s="830"/>
      <c r="E316" s="830"/>
      <c r="F316" s="830"/>
      <c r="G316" s="831"/>
    </row>
    <row r="317" spans="1:7" ht="29.45" customHeight="1" x14ac:dyDescent="0.25">
      <c r="A317" s="439" t="str">
        <f>'02 LISTA CONTROLLO E RAPPORTO'!A294</f>
        <v/>
      </c>
      <c r="B317" s="61">
        <v>2301.11</v>
      </c>
      <c r="C317" s="12" t="str">
        <f>'02 LISTA CONTROLLO E RAPPORTO'!C294</f>
        <v>Descrizione del difetto: le guarnizioni di gomma sono danneggiate, schiacciate, sporche, pitturate oppure secche e screpolate.</v>
      </c>
      <c r="D317" s="440" t="s">
        <v>2073</v>
      </c>
      <c r="E317" s="346"/>
      <c r="F317" s="346"/>
      <c r="G317" s="347"/>
    </row>
    <row r="318" spans="1:7" ht="15" customHeight="1" x14ac:dyDescent="0.25">
      <c r="A318" s="399" t="str">
        <f>'02 LISTA CONTROLLO E RAPPORTO'!A295</f>
        <v/>
      </c>
      <c r="B318" s="400"/>
      <c r="C318" s="829" t="str">
        <f>'02 LISTA CONTROLLO E RAPPORTO'!C295</f>
        <v>Le guarnizioni di gomma friabili, indurite, screpolate o danneggiate devono essere sostituite.</v>
      </c>
      <c r="D318" s="830"/>
      <c r="E318" s="830"/>
      <c r="F318" s="830"/>
      <c r="G318" s="831"/>
    </row>
    <row r="319" spans="1:7" ht="15" customHeight="1" x14ac:dyDescent="0.25">
      <c r="A319" s="441" t="str">
        <f>'02 LISTA CONTROLLO E RAPPORTO'!A296</f>
        <v/>
      </c>
      <c r="B319" s="194">
        <v>2301.12</v>
      </c>
      <c r="C319" s="60" t="str">
        <f>'02 LISTA CONTROLLO E RAPPORTO'!C296</f>
        <v>Descrizione del difetto: le chiusure non sono ermetiche.</v>
      </c>
      <c r="D319" s="442" t="s">
        <v>2074</v>
      </c>
      <c r="E319" s="342"/>
      <c r="F319" s="342"/>
      <c r="G319" s="343"/>
    </row>
    <row r="320" spans="1:7" ht="15" customHeight="1" x14ac:dyDescent="0.25">
      <c r="A320" s="399" t="str">
        <f>'02 LISTA CONTROLLO E RAPPORTO'!A297</f>
        <v/>
      </c>
      <c r="B320" s="226"/>
      <c r="C320" s="838" t="str">
        <f>'02 LISTA CONTROLLO E RAPPORTO'!C297</f>
        <v xml:space="preserve">Si devono controllare i seguenti punti: </v>
      </c>
      <c r="D320" s="839"/>
      <c r="E320" s="839"/>
      <c r="F320" s="839"/>
      <c r="G320" s="840"/>
    </row>
    <row r="321" spans="1:7" x14ac:dyDescent="0.25">
      <c r="A321" s="403" t="str">
        <f>'02 LISTA CONTROLLO E RAPPORTO'!A298</f>
        <v/>
      </c>
      <c r="B321" s="219"/>
      <c r="C321" s="835" t="str">
        <f>'02 LISTA CONTROLLO E RAPPORTO'!C298</f>
        <v>-        tutte le guarnizioni in gomma sono inserite (controllare la resistenza nella scanalatura),</v>
      </c>
      <c r="D321" s="836"/>
      <c r="E321" s="836"/>
      <c r="F321" s="836"/>
      <c r="G321" s="837"/>
    </row>
    <row r="322" spans="1:7" x14ac:dyDescent="0.25">
      <c r="A322" s="403" t="str">
        <f>'02 LISTA CONTROLLO E RAPPORTO'!A299</f>
        <v/>
      </c>
      <c r="B322" s="219"/>
      <c r="C322" s="835" t="str">
        <f>'02 LISTA CONTROLLO E RAPPORTO'!C299</f>
        <v>-        le guarnizioni di gomma non sono danneggiate (screpolature, parti rotte),</v>
      </c>
      <c r="D322" s="836"/>
      <c r="E322" s="836"/>
      <c r="F322" s="836"/>
      <c r="G322" s="837"/>
    </row>
    <row r="323" spans="1:7" ht="15" customHeight="1" x14ac:dyDescent="0.25">
      <c r="A323" s="403" t="str">
        <f>'02 LISTA CONTROLLO E RAPPORTO'!A300</f>
        <v/>
      </c>
      <c r="B323" s="219"/>
      <c r="C323" s="835" t="str">
        <f>'02 LISTA CONTROLLO E RAPPORTO'!C300</f>
        <v>-        le guarnizioni di gomma sono elastiche (non indurite o friabili),</v>
      </c>
      <c r="D323" s="836"/>
      <c r="E323" s="836"/>
      <c r="F323" s="836"/>
      <c r="G323" s="837"/>
    </row>
    <row r="324" spans="1:7" ht="15" customHeight="1" x14ac:dyDescent="0.25">
      <c r="A324" s="403" t="str">
        <f>'02 LISTA CONTROLLO E RAPPORTO'!A301</f>
        <v/>
      </c>
      <c r="B324" s="219"/>
      <c r="C324" s="835" t="str">
        <f>'02 LISTA CONTROLLO E RAPPORTO'!C301</f>
        <v>-        le guarnizioni di gomma sono pulite (niente vernice sulla gomma) e</v>
      </c>
      <c r="D324" s="836"/>
      <c r="E324" s="836"/>
      <c r="F324" s="836"/>
      <c r="G324" s="837"/>
    </row>
    <row r="325" spans="1:7" ht="15" customHeight="1" x14ac:dyDescent="0.25">
      <c r="A325" s="403" t="str">
        <f>'02 LISTA CONTROLLO E RAPPORTO'!A302</f>
        <v/>
      </c>
      <c r="B325" s="219"/>
      <c r="C325" s="835" t="str">
        <f>'02 LISTA CONTROLLO E RAPPORTO'!C302</f>
        <v>-        chiudere le chiusure e controllare la loro ermeticità (test della luce).</v>
      </c>
      <c r="D325" s="836"/>
      <c r="E325" s="836"/>
      <c r="F325" s="836"/>
      <c r="G325" s="837"/>
    </row>
    <row r="326" spans="1:7" ht="61.7" customHeight="1" x14ac:dyDescent="0.25">
      <c r="A326" s="403" t="str">
        <f>'02 LISTA CONTROLLO E RAPPORTO'!A303</f>
        <v/>
      </c>
      <c r="B326" s="219"/>
      <c r="C326" s="838" t="str">
        <f>'02 LISTA CONTROLLO E RAPPORTO'!C303</f>
        <v xml:space="preserve">In presenza di spiragli (p. es. a causa di chiusure sformate) applicare delle lastre di ferro per ripristinare l’ermeticità. Lastre già applicate in precedenza potrebbero non essere state saldate/incollate correttamente. In tal caso vanno sistemate. Le misure volte al ripristino dell’ermeticità devono essere eseguite da una ditta specializzata. </v>
      </c>
      <c r="D326" s="839"/>
      <c r="E326" s="839"/>
      <c r="F326" s="839"/>
      <c r="G326" s="840"/>
    </row>
    <row r="327" spans="1:7" ht="31.7" customHeight="1" x14ac:dyDescent="0.25">
      <c r="A327" s="403" t="str">
        <f>'02 LISTA CONTROLLO E RAPPORTO'!A304</f>
        <v/>
      </c>
      <c r="B327" s="222"/>
      <c r="C327" s="838" t="str">
        <f>'02 LISTA CONTROLLO E RAPPORTO'!C304</f>
        <v xml:space="preserve">Se malgrado l’adozione di queste misure non è possibile rendere ermetiche le chiusure, ci si deve accordare con l’ente cantonale responsabile delle costruzioni di protezione su come procedere.  </v>
      </c>
      <c r="D327" s="839"/>
      <c r="E327" s="839"/>
      <c r="F327" s="839"/>
      <c r="G327" s="840"/>
    </row>
    <row r="328" spans="1:7" ht="29.45" customHeight="1" x14ac:dyDescent="0.25">
      <c r="A328" s="439" t="str">
        <f>'02 LISTA CONTROLLO E RAPPORTO'!A305</f>
        <v/>
      </c>
      <c r="B328" s="61">
        <v>2301.13</v>
      </c>
      <c r="C328" s="12" t="str">
        <f>'02 LISTA CONTROLLO E RAPPORTO'!C305</f>
        <v>Descrizione del difetto: manca almeno un dispositivo di autoliberazione completo e funzionante.</v>
      </c>
      <c r="D328" s="440" t="s">
        <v>2073</v>
      </c>
      <c r="E328" s="346"/>
      <c r="F328" s="346"/>
      <c r="G328" s="347"/>
    </row>
    <row r="329" spans="1:7" ht="59.45" customHeight="1" x14ac:dyDescent="0.25">
      <c r="A329" s="399" t="str">
        <f>'02 LISTA CONTROLLO E RAPPORTO'!A306</f>
        <v/>
      </c>
      <c r="B329" s="226"/>
      <c r="C329" s="829" t="str">
        <f>'02 LISTA CONTROLLO E RAPPORTO'!C306</f>
        <v xml:space="preserve">Si devono procurare i dispositivi di autoliberazione mancanti. Sul lato interno della PB più interna di ogni zona d’entrata (ev. anche nelle immediate vicinanze, tuttavia sempre all’interno della costruzione di protezione) dev’essere montato un dispositivo di autoliberazione. In ogni costruzione di protezione deve esserci almeno un dispositivo di autoliberazione completo e funzionante. </v>
      </c>
      <c r="D329" s="830"/>
      <c r="E329" s="830"/>
      <c r="F329" s="830"/>
      <c r="G329" s="831"/>
    </row>
    <row r="330" spans="1:7" x14ac:dyDescent="0.25">
      <c r="A330" s="403" t="str">
        <f>'02 LISTA CONTROLLO E RAPPORTO'!A307</f>
        <v/>
      </c>
      <c r="B330" s="219"/>
      <c r="C330" s="829" t="str">
        <f>'02 LISTA CONTROLLO E RAPPORTO'!C307</f>
        <v xml:space="preserve">Si devono procurare le parti mancanti. Il dispositivo dev’essere piombato. </v>
      </c>
      <c r="D330" s="830"/>
      <c r="E330" s="830"/>
      <c r="F330" s="830"/>
      <c r="G330" s="831"/>
    </row>
    <row r="331" spans="1:7" x14ac:dyDescent="0.25">
      <c r="A331" s="403" t="str">
        <f>'02 LISTA CONTROLLO E RAPPORTO'!A308</f>
        <v/>
      </c>
      <c r="B331" s="222"/>
      <c r="C331" s="829" t="str">
        <f>'02 LISTA CONTROLLO E RAPPORTO'!C308</f>
        <v xml:space="preserve">Il funzionamento del dispositivo di autoliberazione (tubo quadro, spina, dado e chiave) va verificato. </v>
      </c>
      <c r="D331" s="830"/>
      <c r="E331" s="830"/>
      <c r="F331" s="830"/>
      <c r="G331" s="831"/>
    </row>
    <row r="332" spans="1:7" ht="29.45" customHeight="1" x14ac:dyDescent="0.25">
      <c r="A332" s="439" t="str">
        <f>'02 LISTA CONTROLLO E RAPPORTO'!A309</f>
        <v/>
      </c>
      <c r="B332" s="61">
        <v>2301.14</v>
      </c>
      <c r="C332" s="12" t="str">
        <f>'02 LISTA CONTROLLO E RAPPORTO'!C309</f>
        <v>Descrizione del difetto: manca la maniglia amovibile per aprire il coperchio blindato dall’esterno.</v>
      </c>
      <c r="D332" s="440" t="s">
        <v>2073</v>
      </c>
      <c r="E332" s="346"/>
      <c r="F332" s="346"/>
      <c r="G332" s="347"/>
    </row>
    <row r="333" spans="1:7" ht="45" customHeight="1" x14ac:dyDescent="0.25">
      <c r="A333" s="399" t="str">
        <f>'02 LISTA CONTROLLO E RAPPORTO'!A310</f>
        <v/>
      </c>
      <c r="B333" s="400"/>
      <c r="C333" s="829" t="str">
        <f>'02 LISTA CONTROLLO E RAPPORTO'!C310</f>
        <v xml:space="preserve">Le maniglie amovibili mancanti devono essere acquistate presso il fabbricante e riposte nel luogo previsto. Se il ceppo della leva di chiusura del CB è munito di un foro per riporre la maniglia amovibile, questa va inserita direttamente nel ceppo, altrimenti nelle immediate vicinanze del CB.   </v>
      </c>
      <c r="D333" s="830"/>
      <c r="E333" s="830"/>
      <c r="F333" s="830"/>
      <c r="G333" s="831"/>
    </row>
    <row r="334" spans="1:7" ht="43.7" customHeight="1" x14ac:dyDescent="0.25">
      <c r="A334" s="406" t="str">
        <f>'02 LISTA CONTROLLO E RAPPORTO'!A311</f>
        <v/>
      </c>
      <c r="B334" s="187">
        <v>2301.15</v>
      </c>
      <c r="C334" s="58" t="str">
        <f>'02 LISTA CONTROLLO E RAPPORTO'!C311</f>
        <v>Descrizione del difetto: manca il tappo per chiudere il tubo trm integrato nel CB (se esistente: fabbricato, tipo) o è difficile da togliere.</v>
      </c>
      <c r="D334" s="407" t="s">
        <v>0</v>
      </c>
      <c r="E334" s="340"/>
      <c r="F334" s="340"/>
      <c r="G334" s="341"/>
    </row>
    <row r="335" spans="1:7" ht="15" customHeight="1" x14ac:dyDescent="0.25">
      <c r="A335" s="399" t="str">
        <f>'02 LISTA CONTROLLO E RAPPORTO'!A312</f>
        <v/>
      </c>
      <c r="B335" s="400"/>
      <c r="C335" s="829" t="str">
        <f>'02 LISTA CONTROLLO E RAPPORTO'!C312</f>
        <v>Il tappo va procurato o reso più scorrevole.</v>
      </c>
      <c r="D335" s="830"/>
      <c r="E335" s="830"/>
      <c r="F335" s="830"/>
      <c r="G335" s="831"/>
    </row>
    <row r="336" spans="1:7" ht="29.45" customHeight="1" x14ac:dyDescent="0.25">
      <c r="A336" s="406" t="str">
        <f>'02 LISTA CONTROLLO E RAPPORTO'!A313</f>
        <v/>
      </c>
      <c r="B336" s="187">
        <v>2301.16</v>
      </c>
      <c r="C336" s="58" t="str">
        <f>'02 LISTA CONTROLLO E RAPPORTO'!C313</f>
        <v>Descrizione del difetto: nelle costruzioni di protezione realizzate dopo il 1° gennaio 1974 mancano degli spinotti di sicurezza.</v>
      </c>
      <c r="D336" s="407" t="s">
        <v>0</v>
      </c>
      <c r="E336" s="340"/>
      <c r="F336" s="340"/>
      <c r="G336" s="341"/>
    </row>
    <row r="337" spans="1:7" ht="15" customHeight="1" x14ac:dyDescent="0.25">
      <c r="A337" s="399" t="str">
        <f>'02 LISTA CONTROLLO E RAPPORTO'!A314</f>
        <v/>
      </c>
      <c r="B337" s="400"/>
      <c r="C337" s="829" t="str">
        <f>'02 LISTA CONTROLLO E RAPPORTO'!C314</f>
        <v>Si devono procurare gli spinotti mancanti.</v>
      </c>
      <c r="D337" s="830"/>
      <c r="E337" s="830"/>
      <c r="F337" s="830"/>
      <c r="G337" s="831"/>
    </row>
    <row r="338" spans="1:7" ht="29.45" customHeight="1" x14ac:dyDescent="0.25">
      <c r="A338" s="439" t="str">
        <f>'02 LISTA CONTROLLO E RAPPORTO'!A315</f>
        <v/>
      </c>
      <c r="B338" s="61">
        <v>2301.17</v>
      </c>
      <c r="C338" s="12" t="str">
        <f>'02 LISTA CONTROLLO E RAPPORTO'!C315</f>
        <v>Descrizione del difetto: non è possibile smontare la finestra della cantina nel CB.</v>
      </c>
      <c r="D338" s="440" t="s">
        <v>2073</v>
      </c>
      <c r="E338" s="346"/>
      <c r="F338" s="346"/>
      <c r="G338" s="347"/>
    </row>
    <row r="339" spans="1:7" ht="29.45" customHeight="1" thickBot="1" x14ac:dyDescent="0.3">
      <c r="A339" s="399" t="str">
        <f>'02 LISTA CONTROLLO E RAPPORTO'!A316</f>
        <v/>
      </c>
      <c r="B339" s="400"/>
      <c r="C339" s="821" t="str">
        <f>'02 LISTA CONTROLLO E RAPPORTO'!C316</f>
        <v xml:space="preserve">Gli elementi delle finestre della cantina previsti per il tempo di pace devono essere facili da smontare. Se ciò non fosse è il caso, occorre correggere la situazione. </v>
      </c>
      <c r="D339" s="822"/>
      <c r="E339" s="822"/>
      <c r="F339" s="822"/>
      <c r="G339" s="823"/>
    </row>
    <row r="340" spans="1:7" ht="15" customHeight="1" thickBot="1" x14ac:dyDescent="0.3">
      <c r="A340" s="395" t="str">
        <f>'02 LISTA CONTROLLO E RAPPORTO'!A317</f>
        <v/>
      </c>
      <c r="B340" s="203">
        <v>2302</v>
      </c>
      <c r="C340" s="144" t="str">
        <f>'02 LISTA CONTROLLO E RAPPORTO'!C317</f>
        <v>Chiusure supplementari («porte rosse») / porte di collegamento</v>
      </c>
      <c r="D340" s="396"/>
      <c r="E340" s="826"/>
      <c r="F340" s="827"/>
      <c r="G340" s="828"/>
    </row>
    <row r="341" spans="1:7" ht="43.7" customHeight="1" x14ac:dyDescent="0.25">
      <c r="A341" s="444" t="str">
        <f>'02 LISTA CONTROLLO E RAPPORTO'!A318</f>
        <v/>
      </c>
      <c r="B341" s="197">
        <v>2302.0100000000002</v>
      </c>
      <c r="C341" s="70" t="str">
        <f>'02 LISTA CONTROLLO E RAPPORTO'!C318</f>
        <v>Descrizione del difetto: entrate o collegamenti supplementari tra due costruzioni di protezione utilizzati in tempo di pace non si possono chiudere con una PB o un CB.</v>
      </c>
      <c r="D341" s="445" t="s">
        <v>2074</v>
      </c>
      <c r="E341" s="342"/>
      <c r="F341" s="342"/>
      <c r="G341" s="343"/>
    </row>
    <row r="342" spans="1:7" ht="45" customHeight="1" x14ac:dyDescent="0.25">
      <c r="A342" s="399" t="str">
        <f>'02 LISTA CONTROLLO E RAPPORTO'!A319</f>
        <v/>
      </c>
      <c r="B342" s="226"/>
      <c r="C342" s="829" t="str">
        <f>'02 LISTA CONTROLLO E RAPPORTO'!C319</f>
        <v>Le chiusure supplementari (porte blindate o coperchi blindati) che si trovano tra la zona protetta e la zona non protetta (protezione antigas e contro la sovrappressione) e vengono utilizzate solamente per scopi estranei alla protezione civile, sono chiamate «porte rosse» e in caso d’occupazione devono assolutamente rimanere chiuse a chiave.</v>
      </c>
      <c r="D342" s="830"/>
      <c r="E342" s="830"/>
      <c r="F342" s="830"/>
      <c r="G342" s="831"/>
    </row>
    <row r="343" spans="1:7" ht="45.6" customHeight="1" x14ac:dyDescent="0.25">
      <c r="A343" s="403" t="str">
        <f>'02 LISTA CONTROLLO E RAPPORTO'!A320</f>
        <v/>
      </c>
      <c r="B343" s="222"/>
      <c r="C343" s="829" t="str">
        <f>'02 LISTA CONTROLLO E RAPPORTO'!C320</f>
        <v xml:space="preserve">Se delle entrate o dei collegamenti supplementari tra due costruzioni di protezione utilizzati in tempo di pace non si possono chiudere con una PB o un CB, la costruzione di protezione non è pronta all’esercizio. In tal caso ci si deve accordare con l’ente cantonale responsabile delle costruzioni di protezione su come procedere. </v>
      </c>
      <c r="D343" s="830"/>
      <c r="E343" s="830"/>
      <c r="F343" s="830"/>
      <c r="G343" s="831"/>
    </row>
    <row r="344" spans="1:7" ht="58.35" customHeight="1" x14ac:dyDescent="0.25">
      <c r="A344" s="406" t="str">
        <f>'02 LISTA CONTROLLO E RAPPORTO'!A321</f>
        <v/>
      </c>
      <c r="B344" s="187">
        <v>2302.02</v>
      </c>
      <c r="C344" s="58" t="str">
        <f>'02 LISTA CONTROLLO E RAPPORTO'!C321</f>
        <v>Descrizione del difetto: chiusure supplementari tra il settore protetto e quello non protetto per l’utilizzo in tempo di pace non sono contrassegnate in modo permanente con la scritta «Porta rossa, chiusa in caso di occupazione».</v>
      </c>
      <c r="D344" s="407" t="s">
        <v>0</v>
      </c>
      <c r="E344" s="340"/>
      <c r="F344" s="340"/>
      <c r="G344" s="341"/>
    </row>
    <row r="345" spans="1:7" ht="31.35" customHeight="1" x14ac:dyDescent="0.25">
      <c r="A345" s="399" t="str">
        <f>'02 LISTA CONTROLLO E RAPPORTO'!A322</f>
        <v/>
      </c>
      <c r="B345" s="400"/>
      <c r="C345" s="829" t="str">
        <f>'02 LISTA CONTROLLO E RAPPORTO'!C322</f>
        <v>Le chiusure supplementari devono essere contrassegnate in modo permanente. Si devono affiggere dei cartelli con la scritta «Porta rossa, chiusa in caso di occupazione» sui due lati della chiusura.</v>
      </c>
      <c r="D345" s="830"/>
      <c r="E345" s="830"/>
      <c r="F345" s="830"/>
      <c r="G345" s="831"/>
    </row>
    <row r="346" spans="1:7" ht="43.7" customHeight="1" x14ac:dyDescent="0.25">
      <c r="A346" s="406" t="str">
        <f>'02 LISTA CONTROLLO E RAPPORTO'!A323</f>
        <v/>
      </c>
      <c r="B346" s="187">
        <v>2302.0300000000002</v>
      </c>
      <c r="C346" s="58" t="str">
        <f>'02 LISTA CONTROLLO E RAPPORTO'!C323</f>
        <v>Descrizione del difetto: porte di collegamento tra costruzioni di protezione non sono contrassegnate in modo permanente con la scritta «In caso di occupazione questa porta deve essere chiusa».</v>
      </c>
      <c r="D346" s="407" t="s">
        <v>0</v>
      </c>
      <c r="E346" s="340"/>
      <c r="F346" s="340"/>
      <c r="G346" s="341"/>
    </row>
    <row r="347" spans="1:7" ht="16.350000000000001" customHeight="1" x14ac:dyDescent="0.25">
      <c r="A347" s="399" t="str">
        <f>'02 LISTA CONTROLLO E RAPPORTO'!A324</f>
        <v/>
      </c>
      <c r="B347" s="400"/>
      <c r="C347" s="829" t="str">
        <f>'02 LISTA CONTROLLO E RAPPORTO'!C324</f>
        <v>Si devono affiggere in modo permanente i cartelli con la scritta «In caso di occupazione questa porta deve essere chiusa».</v>
      </c>
      <c r="D347" s="830"/>
      <c r="E347" s="830"/>
      <c r="F347" s="830"/>
      <c r="G347" s="831"/>
    </row>
    <row r="348" spans="1:7" ht="29.45" customHeight="1" x14ac:dyDescent="0.25">
      <c r="A348" s="439" t="str">
        <f>'02 LISTA CONTROLLO E RAPPORTO'!A325</f>
        <v/>
      </c>
      <c r="B348" s="61">
        <v>2302.04</v>
      </c>
      <c r="C348" s="12" t="str">
        <f>'02 LISTA CONTROLLO E RAPPORTO'!C325</f>
        <v>Descrizione del difetto: le chiusure supplementari non sono dotate di meccanismo di chiusura speciale.</v>
      </c>
      <c r="D348" s="440" t="s">
        <v>2073</v>
      </c>
      <c r="E348" s="346"/>
      <c r="F348" s="346"/>
      <c r="G348" s="347"/>
    </row>
    <row r="349" spans="1:7" ht="44.45" customHeight="1" thickBot="1" x14ac:dyDescent="0.3">
      <c r="A349" s="399" t="str">
        <f>'02 LISTA CONTROLLO E RAPPORTO'!A326</f>
        <v/>
      </c>
      <c r="B349" s="400"/>
      <c r="C349" s="821" t="str">
        <f>'02 LISTA CONTROLLO E RAPPORTO'!C326</f>
        <v>Le chiusure supplementari devono essere munite di un meccanismo di chiusura speciale onde evitare che non possano più essere aperte né dall’interno né dall’esterno. Si deve procurare e montare un meccanismo di chiusura funzionale.</v>
      </c>
      <c r="D349" s="822"/>
      <c r="E349" s="822"/>
      <c r="F349" s="822"/>
      <c r="G349" s="823"/>
    </row>
    <row r="350" spans="1:7" ht="15" customHeight="1" thickBot="1" x14ac:dyDescent="0.3">
      <c r="A350" s="395" t="str">
        <f>'02 LISTA CONTROLLO E RAPPORTO'!A327</f>
        <v/>
      </c>
      <c r="B350" s="203">
        <v>2303</v>
      </c>
      <c r="C350" s="144" t="str">
        <f>'02 LISTA CONTROLLO E RAPPORTO'!C327</f>
        <v>Complemento per PB con soglia amovibile</v>
      </c>
      <c r="D350" s="396"/>
      <c r="E350" s="826"/>
      <c r="F350" s="827"/>
      <c r="G350" s="828"/>
    </row>
    <row r="351" spans="1:7" ht="15" customHeight="1" x14ac:dyDescent="0.25">
      <c r="A351" s="444" t="str">
        <f>'02 LISTA CONTROLLO E RAPPORTO'!A328</f>
        <v/>
      </c>
      <c r="B351" s="197">
        <v>2303.0100000000002</v>
      </c>
      <c r="C351" s="70" t="str">
        <f>'02 LISTA CONTROLLO E RAPPORTO'!C328</f>
        <v>Descrizione del difetto: manca la soglia amovibile.</v>
      </c>
      <c r="D351" s="445" t="s">
        <v>2074</v>
      </c>
      <c r="E351" s="342"/>
      <c r="F351" s="342"/>
      <c r="G351" s="343"/>
    </row>
    <row r="352" spans="1:7" ht="15" customHeight="1" x14ac:dyDescent="0.25">
      <c r="A352" s="399" t="str">
        <f>'02 LISTA CONTROLLO E RAPPORTO'!A329</f>
        <v/>
      </c>
      <c r="B352" s="226"/>
      <c r="C352" s="829" t="str">
        <f>'02 LISTA CONTROLLO E RAPPORTO'!C329</f>
        <v>Si deve procurare un modello di soglia omologato UFPP (BZS).</v>
      </c>
      <c r="D352" s="830"/>
      <c r="E352" s="830"/>
      <c r="F352" s="830"/>
      <c r="G352" s="831"/>
    </row>
    <row r="353" spans="1:7" ht="30" customHeight="1" x14ac:dyDescent="0.25">
      <c r="A353" s="403" t="str">
        <f>'02 LISTA CONTROLLO E RAPPORTO'!A330</f>
        <v/>
      </c>
      <c r="B353" s="222"/>
      <c r="C353" s="829" t="str">
        <f>'02 LISTA CONTROLLO E RAPPORTO'!C330</f>
        <v>Se manca la soglia amovibile, la costruzione di protezione non è pronta all’esercizio. La procedura da seguire deve essere concordata con l’ente cantonale responsabile delle costruzioni di protezione.</v>
      </c>
      <c r="D353" s="830"/>
      <c r="E353" s="830"/>
      <c r="F353" s="830"/>
      <c r="G353" s="831"/>
    </row>
    <row r="354" spans="1:7" ht="29.45" customHeight="1" x14ac:dyDescent="0.25">
      <c r="A354" s="406" t="str">
        <f>'02 LISTA CONTROLLO E RAPPORTO'!A331</f>
        <v/>
      </c>
      <c r="B354" s="187">
        <v>2303.02</v>
      </c>
      <c r="C354" s="58" t="str">
        <f>'02 LISTA CONTROLLO E RAPPORTO'!C331</f>
        <v>Descrizione del difetto: la soglia amovibile non è depositata vicino alla PB o montata sulla PB.</v>
      </c>
      <c r="D354" s="407" t="s">
        <v>0</v>
      </c>
      <c r="E354" s="340"/>
      <c r="F354" s="340"/>
      <c r="G354" s="341"/>
    </row>
    <row r="355" spans="1:7" ht="29.45" customHeight="1" x14ac:dyDescent="0.25">
      <c r="A355" s="399" t="str">
        <f>'02 LISTA CONTROLLO E RAPPORTO'!A332</f>
        <v/>
      </c>
      <c r="B355" s="400"/>
      <c r="C355" s="829" t="str">
        <f>'02 LISTA CONTROLLO E RAPPORTO'!C332</f>
        <v>Una volta smontata, la soglia amovibile deve poter essere fissata sulla porta o depositata nelle sue immediate vicinanze. Si deve predisporre un supporto a tal fine.</v>
      </c>
      <c r="D355" s="830"/>
      <c r="E355" s="830"/>
      <c r="F355" s="830"/>
      <c r="G355" s="831"/>
    </row>
    <row r="356" spans="1:7" ht="15" customHeight="1" x14ac:dyDescent="0.25">
      <c r="A356" s="406" t="str">
        <f>'02 LISTA CONTROLLO E RAPPORTO'!A333</f>
        <v/>
      </c>
      <c r="B356" s="187">
        <v>2303.0300000000002</v>
      </c>
      <c r="C356" s="58" t="str">
        <f>'02 LISTA CONTROLLO E RAPPORTO'!C333</f>
        <v>Descrizione del difetto: mancano gli attrezzi per la soglia amovibile.</v>
      </c>
      <c r="D356" s="407" t="s">
        <v>0</v>
      </c>
      <c r="E356" s="340"/>
      <c r="F356" s="340"/>
      <c r="G356" s="341"/>
    </row>
    <row r="357" spans="1:7" ht="15.6" customHeight="1" x14ac:dyDescent="0.25">
      <c r="A357" s="399" t="str">
        <f>'02 LISTA CONTROLLO E RAPPORTO'!A334</f>
        <v/>
      </c>
      <c r="B357" s="400"/>
      <c r="C357" s="829" t="str">
        <f>'02 LISTA CONTROLLO E RAPPORTO'!C334</f>
        <v>Gli attrezzi devono essere acquistati presso una ditta specializzata e montati nelle vicinanze della porta.</v>
      </c>
      <c r="D357" s="830"/>
      <c r="E357" s="830"/>
      <c r="F357" s="830"/>
      <c r="G357" s="831"/>
    </row>
    <row r="358" spans="1:7" ht="29.45" customHeight="1" x14ac:dyDescent="0.25">
      <c r="A358" s="441" t="str">
        <f>'02 LISTA CONTROLLO E RAPPORTO'!A335</f>
        <v/>
      </c>
      <c r="B358" s="194">
        <v>2303.04</v>
      </c>
      <c r="C358" s="60" t="str">
        <f>'02 LISTA CONTROLLO E RAPPORTO'!C335</f>
        <v>Descrizione del difetto: non è possibile montare la soglia amovibile in modo fisso.</v>
      </c>
      <c r="D358" s="442" t="s">
        <v>2074</v>
      </c>
      <c r="E358" s="342"/>
      <c r="F358" s="342"/>
      <c r="G358" s="343"/>
    </row>
    <row r="359" spans="1:7" ht="30" customHeight="1" thickBot="1" x14ac:dyDescent="0.3">
      <c r="A359" s="399" t="str">
        <f>'02 LISTA CONTROLLO E RAPPORTO'!A336</f>
        <v/>
      </c>
      <c r="B359" s="400"/>
      <c r="C359" s="821" t="str">
        <f>'02 LISTA CONTROLLO E RAPPORTO'!C336</f>
        <v>Se non è possibile montare la soglia amovibile in modo fisso, la costruzione di protezione non è pronta all’esercizio. La procedura da seguire deve essere concordata con l’ente cantonale responsabile delle costruzioni di protezione.</v>
      </c>
      <c r="D359" s="822"/>
      <c r="E359" s="822"/>
      <c r="F359" s="822"/>
      <c r="G359" s="823"/>
    </row>
    <row r="360" spans="1:7" ht="15" customHeight="1" thickBot="1" x14ac:dyDescent="0.3">
      <c r="A360" s="395" t="str">
        <f>'02 LISTA CONTROLLO E RAPPORTO'!A337</f>
        <v/>
      </c>
      <c r="B360" s="203">
        <v>2304</v>
      </c>
      <c r="C360" s="144" t="str">
        <f>'02 LISTA CONTROLLO E RAPPORTO'!C337</f>
        <v>Parete blindata scorrevole (PBS)</v>
      </c>
      <c r="D360" s="396"/>
      <c r="E360" s="826"/>
      <c r="F360" s="827"/>
      <c r="G360" s="828"/>
    </row>
    <row r="361" spans="1:7" ht="15" customHeight="1" x14ac:dyDescent="0.25">
      <c r="A361" s="404" t="str">
        <f>'02 LISTA CONTROLLO E RAPPORTO'!A338</f>
        <v/>
      </c>
      <c r="B361" s="186">
        <v>2304.0100000000002</v>
      </c>
      <c r="C361" s="66" t="str">
        <f>'02 LISTA CONTROLLO E RAPPORTO'!C338</f>
        <v>Descrizione del difetto: manca l’armadio degli attrezzi.</v>
      </c>
      <c r="D361" s="405" t="s">
        <v>0</v>
      </c>
      <c r="E361" s="340"/>
      <c r="F361" s="340"/>
      <c r="G361" s="341"/>
    </row>
    <row r="362" spans="1:7" ht="30" customHeight="1" x14ac:dyDescent="0.25">
      <c r="A362" s="399" t="str">
        <f>'02 LISTA CONTROLLO E RAPPORTO'!A339</f>
        <v/>
      </c>
      <c r="B362" s="226"/>
      <c r="C362" s="838" t="str">
        <f>'02 LISTA CONTROLLO E RAPPORTO'!C339</f>
        <v>Si deve procurare un armadio degli attrezzi dotato del materiale necessario per l’esercizio della parte blindata scorrevole. Vi rientrano:</v>
      </c>
      <c r="D362" s="839"/>
      <c r="E362" s="839"/>
      <c r="F362" s="839"/>
      <c r="G362" s="840"/>
    </row>
    <row r="363" spans="1:7" ht="15" customHeight="1" x14ac:dyDescent="0.25">
      <c r="A363" s="403" t="str">
        <f>'02 LISTA CONTROLLO E RAPPORTO'!A340</f>
        <v/>
      </c>
      <c r="B363" s="219"/>
      <c r="C363" s="835" t="str">
        <f>'02 LISTA CONTROLLO E RAPPORTO'!C340</f>
        <v>·        Verricello 3 t con leva,</v>
      </c>
      <c r="D363" s="836"/>
      <c r="E363" s="836"/>
      <c r="F363" s="836"/>
      <c r="G363" s="837"/>
    </row>
    <row r="364" spans="1:7" ht="15" customHeight="1" x14ac:dyDescent="0.25">
      <c r="A364" s="403" t="str">
        <f>'02 LISTA CONTROLLO E RAPPORTO'!A341</f>
        <v/>
      </c>
      <c r="B364" s="219"/>
      <c r="C364" s="835" t="str">
        <f>'02 LISTA CONTROLLO E RAPPORTO'!C341</f>
        <v>·        Fune d’acciaio del verricello 3 t con aspo,</v>
      </c>
      <c r="D364" s="836"/>
      <c r="E364" s="836"/>
      <c r="F364" s="836"/>
      <c r="G364" s="837"/>
    </row>
    <row r="365" spans="1:7" ht="15" customHeight="1" x14ac:dyDescent="0.25">
      <c r="A365" s="403" t="str">
        <f>'02 LISTA CONTROLLO E RAPPORTO'!A342</f>
        <v/>
      </c>
      <c r="B365" s="219"/>
      <c r="C365" s="835" t="str">
        <f>'02 LISTA CONTROLLO E RAPPORTO'!C342</f>
        <v>·        2 grilli,</v>
      </c>
      <c r="D365" s="836"/>
      <c r="E365" s="836"/>
      <c r="F365" s="836"/>
      <c r="G365" s="837"/>
    </row>
    <row r="366" spans="1:7" x14ac:dyDescent="0.25">
      <c r="A366" s="403" t="str">
        <f>'02 LISTA CONTROLLO E RAPPORTO'!A343</f>
        <v/>
      </c>
      <c r="B366" s="219"/>
      <c r="C366" s="835" t="str">
        <f>'02 LISTA CONTROLLO E RAPPORTO'!C343</f>
        <v>·        Dispositivo di sicurezza (spranga metallica per il bloccaggio della parete blindata scorrevole),</v>
      </c>
      <c r="D366" s="836"/>
      <c r="E366" s="836"/>
      <c r="F366" s="836"/>
      <c r="G366" s="837"/>
    </row>
    <row r="367" spans="1:7" x14ac:dyDescent="0.25">
      <c r="A367" s="403" t="str">
        <f>'02 LISTA CONTROLLO E RAPPORTO'!A344</f>
        <v/>
      </c>
      <c r="B367" s="219"/>
      <c r="C367" s="835" t="str">
        <f>'02 LISTA CONTROLLO E RAPPORTO'!C344</f>
        <v>·        Istruzioni per l’uso (parete blindata scorrevole, attrezzi, ev. smontaggio del portone usato in tempo di pace),</v>
      </c>
      <c r="D367" s="836"/>
      <c r="E367" s="836"/>
      <c r="F367" s="836"/>
      <c r="G367" s="837"/>
    </row>
    <row r="368" spans="1:7" ht="15" customHeight="1" x14ac:dyDescent="0.25">
      <c r="A368" s="403" t="str">
        <f>'02 LISTA CONTROLLO E RAPPORTO'!A345</f>
        <v/>
      </c>
      <c r="B368" s="219"/>
      <c r="C368" s="835" t="str">
        <f>'02 LISTA CONTROLLO E RAPPORTO'!C345</f>
        <v>·        Attrezzi (previsti dal fabbricante) e</v>
      </c>
      <c r="D368" s="836"/>
      <c r="E368" s="836"/>
      <c r="F368" s="836"/>
      <c r="G368" s="837"/>
    </row>
    <row r="369" spans="1:7" ht="15" customHeight="1" x14ac:dyDescent="0.25">
      <c r="A369" s="403" t="str">
        <f>'02 LISTA CONTROLLO E RAPPORTO'!A346</f>
        <v/>
      </c>
      <c r="B369" s="222"/>
      <c r="C369" s="835" t="str">
        <f>'02 LISTA CONTROLLO E RAPPORTO'!C346</f>
        <v>·        Puleggia di rinvio (facoltativa).</v>
      </c>
      <c r="D369" s="836"/>
      <c r="E369" s="836"/>
      <c r="F369" s="836"/>
      <c r="G369" s="837"/>
    </row>
    <row r="370" spans="1:7" ht="29.45" customHeight="1" x14ac:dyDescent="0.25">
      <c r="A370" s="406" t="str">
        <f>'02 LISTA CONTROLLO E RAPPORTO'!A347</f>
        <v/>
      </c>
      <c r="B370" s="187">
        <v>2304.02</v>
      </c>
      <c r="C370" s="58" t="str">
        <f>'02 LISTA CONTROLLO E RAPPORTO'!C347</f>
        <v>Descrizione del difetto: l’armadio degli attrezzi non è chiuso a chiave e/o manca la chiave.</v>
      </c>
      <c r="D370" s="407" t="s">
        <v>0</v>
      </c>
      <c r="E370" s="340"/>
      <c r="F370" s="340"/>
      <c r="G370" s="341"/>
    </row>
    <row r="371" spans="1:7" ht="30" customHeight="1" x14ac:dyDescent="0.25">
      <c r="A371" s="399" t="str">
        <f>'02 LISTA CONTROLLO E RAPPORTO'!A348</f>
        <v/>
      </c>
      <c r="B371" s="400"/>
      <c r="C371" s="829" t="str">
        <f>'02 LISTA CONTROLLO E RAPPORTO'!C348</f>
        <v>Si deve procurare una chiave o sostituire la serratura. La chiave deve essere contrassegnata e riposta in un luogo idoneo all’interno del rifugio.</v>
      </c>
      <c r="D371" s="830"/>
      <c r="E371" s="830"/>
      <c r="F371" s="830"/>
      <c r="G371" s="831"/>
    </row>
    <row r="372" spans="1:7" ht="15" customHeight="1" x14ac:dyDescent="0.25">
      <c r="A372" s="439" t="str">
        <f>'02 LISTA CONTROLLO E RAPPORTO'!A349</f>
        <v/>
      </c>
      <c r="B372" s="61">
        <v>2304.0300000000002</v>
      </c>
      <c r="C372" s="12" t="str">
        <f>'02 LISTA CONTROLLO E RAPPORTO'!C349</f>
        <v>Descrizione del difetto: mancano le istruzioni per l’uso.</v>
      </c>
      <c r="D372" s="440" t="s">
        <v>2073</v>
      </c>
      <c r="E372" s="346"/>
      <c r="F372" s="346"/>
      <c r="G372" s="347"/>
    </row>
    <row r="373" spans="1:7" ht="30.6" customHeight="1" x14ac:dyDescent="0.25">
      <c r="A373" s="399" t="str">
        <f>'02 LISTA CONTROLLO E RAPPORTO'!A350</f>
        <v/>
      </c>
      <c r="B373" s="400"/>
      <c r="C373" s="829" t="str">
        <f>'02 LISTA CONTROLLO E RAPPORTO'!C350</f>
        <v>Le istruzioni per l’uso mancanti (parete blindata scorrevole, attrezzi, ev. smontaggio del portone usato in tempo di pace) devono essere procurate e conservate nell’armadio metallico previsto a tale scopo.</v>
      </c>
      <c r="D373" s="830"/>
      <c r="E373" s="830"/>
      <c r="F373" s="830"/>
      <c r="G373" s="831"/>
    </row>
    <row r="374" spans="1:7" ht="29.45" customHeight="1" x14ac:dyDescent="0.25">
      <c r="A374" s="439" t="str">
        <f>'02 LISTA CONTROLLO E RAPPORTO'!A351</f>
        <v/>
      </c>
      <c r="B374" s="61">
        <v>2304.04</v>
      </c>
      <c r="C374" s="12" t="str">
        <f>'02 LISTA CONTROLLO E RAPPORTO'!C351</f>
        <v>Descrizione del difetto: gli attrezzi necessari non sono al completo o mancano.</v>
      </c>
      <c r="D374" s="440" t="s">
        <v>2073</v>
      </c>
      <c r="E374" s="346"/>
      <c r="F374" s="346"/>
      <c r="G374" s="347"/>
    </row>
    <row r="375" spans="1:7" ht="29.45" customHeight="1" x14ac:dyDescent="0.25">
      <c r="A375" s="399" t="str">
        <f>'02 LISTA CONTROLLO E RAPPORTO'!A352</f>
        <v/>
      </c>
      <c r="B375" s="400"/>
      <c r="C375" s="829" t="str">
        <f>'02 LISTA CONTROLLO E RAPPORTO'!C352</f>
        <v>Gli attrezzi (previsti dal fabbricante) mancanti devono essere procurati e conservati nell’armadio metallico previsto a tale scopo.</v>
      </c>
      <c r="D375" s="830"/>
      <c r="E375" s="830"/>
      <c r="F375" s="830"/>
      <c r="G375" s="831"/>
    </row>
    <row r="376" spans="1:7" ht="29.45" customHeight="1" x14ac:dyDescent="0.25">
      <c r="A376" s="406" t="str">
        <f>'02 LISTA CONTROLLO E RAPPORTO'!A353</f>
        <v/>
      </c>
      <c r="B376" s="187">
        <v>2304.0500000000002</v>
      </c>
      <c r="C376" s="58" t="str">
        <f>'02 LISTA CONTROLLO E RAPPORTO'!C353</f>
        <v>Descrizione del difetto: gli attrezzi necessari sono in cattivo stato.</v>
      </c>
      <c r="D376" s="407" t="s">
        <v>0</v>
      </c>
      <c r="E376" s="340"/>
      <c r="F376" s="340"/>
      <c r="G376" s="341"/>
    </row>
    <row r="377" spans="1:7" x14ac:dyDescent="0.25">
      <c r="A377" s="399" t="str">
        <f>'02 LISTA CONTROLLO E RAPPORTO'!A354</f>
        <v/>
      </c>
      <c r="B377" s="400"/>
      <c r="C377" s="829" t="str">
        <f>'02 LISTA CONTROLLO E RAPPORTO'!C354</f>
        <v>Gli attrezzi (previsti dal fabbricante) in cattivo stato devono essere sostituiti e conservati nell’armadio metallico previsto a tale scopo.</v>
      </c>
      <c r="D377" s="830"/>
      <c r="E377" s="830"/>
      <c r="F377" s="830"/>
      <c r="G377" s="831"/>
    </row>
    <row r="378" spans="1:7" ht="15" customHeight="1" x14ac:dyDescent="0.25">
      <c r="A378" s="439" t="str">
        <f>'02 LISTA CONTROLLO E RAPPORTO'!A355</f>
        <v/>
      </c>
      <c r="B378" s="61">
        <v>2304.06</v>
      </c>
      <c r="C378" s="12" t="str">
        <f>'02 LISTA CONTROLLO E RAPPORTO'!C355</f>
        <v>Descrizione del difetto: manca la leva del verricello 3 t.</v>
      </c>
      <c r="D378" s="440" t="s">
        <v>2073</v>
      </c>
      <c r="E378" s="346"/>
      <c r="F378" s="346"/>
      <c r="G378" s="347"/>
    </row>
    <row r="379" spans="1:7" ht="29.45" customHeight="1" x14ac:dyDescent="0.25">
      <c r="A379" s="399" t="str">
        <f>'02 LISTA CONTROLLO E RAPPORTO'!A356</f>
        <v/>
      </c>
      <c r="B379" s="400"/>
      <c r="C379" s="829" t="str">
        <f>'02 LISTA CONTROLLO E RAPPORTO'!C356</f>
        <v>La leva del verricello 3 t deve esser procurata e conservata nell’armadio metallico previsto a tale scopo.</v>
      </c>
      <c r="D379" s="830"/>
      <c r="E379" s="830"/>
      <c r="F379" s="830"/>
      <c r="G379" s="831"/>
    </row>
    <row r="380" spans="1:7" ht="16.7" customHeight="1" x14ac:dyDescent="0.25">
      <c r="A380" s="439" t="str">
        <f>'02 LISTA CONTROLLO E RAPPORTO'!A357</f>
        <v/>
      </c>
      <c r="B380" s="61">
        <v>2304.0700000000002</v>
      </c>
      <c r="C380" s="12" t="str">
        <f>'02 LISTA CONTROLLO E RAPPORTO'!C357</f>
        <v>Descrizione del difetto: manca la fune d’acciaio del verricello 3 t, incluso l’aspo.</v>
      </c>
      <c r="D380" s="440" t="s">
        <v>2073</v>
      </c>
      <c r="E380" s="346"/>
      <c r="F380" s="346"/>
      <c r="G380" s="347"/>
    </row>
    <row r="381" spans="1:7" ht="29.45" customHeight="1" x14ac:dyDescent="0.25">
      <c r="A381" s="399" t="str">
        <f>'02 LISTA CONTROLLO E RAPPORTO'!A358</f>
        <v/>
      </c>
      <c r="B381" s="400"/>
      <c r="C381" s="829" t="str">
        <f>'02 LISTA CONTROLLO E RAPPORTO'!C358</f>
        <v>La fune d’acciaio del verricello 3 t e l’aspo devono essere procurati e conservati nell’armadio metallico previsto a tale scopo.</v>
      </c>
      <c r="D381" s="830"/>
      <c r="E381" s="830"/>
      <c r="F381" s="830"/>
      <c r="G381" s="831"/>
    </row>
    <row r="382" spans="1:7" ht="29.45" customHeight="1" x14ac:dyDescent="0.25">
      <c r="A382" s="414" t="str">
        <f>'02 LISTA CONTROLLO E RAPPORTO'!A359</f>
        <v/>
      </c>
      <c r="B382" s="195">
        <v>2304.08</v>
      </c>
      <c r="C382" s="75" t="str">
        <f>'02 LISTA CONTROLLO E RAPPORTO'!C359</f>
        <v>Descrizione del difetto: è evidente che il verricello non è conforme alle prescrizioni di sicurezza del fabbricante.</v>
      </c>
      <c r="D382" s="415" t="s">
        <v>1</v>
      </c>
      <c r="E382" s="344"/>
      <c r="F382" s="344"/>
      <c r="G382" s="345"/>
    </row>
    <row r="383" spans="1:7" ht="103.7" customHeight="1" x14ac:dyDescent="0.25">
      <c r="A383" s="399" t="str">
        <f>'02 LISTA CONTROLLO E RAPPORTO'!A360</f>
        <v/>
      </c>
      <c r="B383" s="400"/>
      <c r="C383" s="829" t="str">
        <f>'02 LISTA CONTROLLO E RAPPORTO'!C360</f>
        <v>Se non è conforme alle prescrizioni di sicurezza, il verricello deve essere controllato dal fabbricante. La frequenza del controllo si basa sulle indicazioni del fabbricante (di regola 8-10 anni). Il controllo del fabbricante è documentato con una marca di prova sull’involucro. Inoltre, il verricello e la fune d’acciaio controllati vengono piombati. Fintanto che la piombatura è intatta, il controllo periodico non è necessario. Quando viene tolta la piombatura, si deve annotare la data della messa in esercizio sull’involucro del verricello. L’intervallo di controllo parte da questa data. Se nessuna data è indicata sull’involucro, fa stato la data della marca di prova.</v>
      </c>
      <c r="D383" s="830"/>
      <c r="E383" s="830"/>
      <c r="F383" s="830"/>
      <c r="G383" s="831"/>
    </row>
    <row r="384" spans="1:7" ht="15" customHeight="1" x14ac:dyDescent="0.25">
      <c r="A384" s="439" t="str">
        <f>'02 LISTA CONTROLLO E RAPPORTO'!A361</f>
        <v/>
      </c>
      <c r="B384" s="61">
        <v>2304.09</v>
      </c>
      <c r="C384" s="12" t="str">
        <f>'02 LISTA CONTROLLO E RAPPORTO'!C361</f>
        <v>Descrizione del difetto: il verricello non funziona.</v>
      </c>
      <c r="D384" s="440" t="s">
        <v>2073</v>
      </c>
      <c r="E384" s="346"/>
      <c r="F384" s="346"/>
      <c r="G384" s="347"/>
    </row>
    <row r="385" spans="1:7" ht="15" customHeight="1" x14ac:dyDescent="0.25">
      <c r="A385" s="399" t="str">
        <f>'02 LISTA CONTROLLO E RAPPORTO'!A362</f>
        <v/>
      </c>
      <c r="B385" s="400"/>
      <c r="C385" s="829" t="str">
        <f>'02 LISTA CONTROLLO E RAPPORTO'!C362</f>
        <v>I verricelli non funzionanti devono essere controllati e riparati o sostituiti dal fabbricante.</v>
      </c>
      <c r="D385" s="830"/>
      <c r="E385" s="830"/>
      <c r="F385" s="830"/>
      <c r="G385" s="831"/>
    </row>
    <row r="386" spans="1:7" ht="15" customHeight="1" x14ac:dyDescent="0.25">
      <c r="A386" s="439" t="str">
        <f>'02 LISTA CONTROLLO E RAPPORTO'!A363</f>
        <v/>
      </c>
      <c r="B386" s="61">
        <v>2304.1</v>
      </c>
      <c r="C386" s="12" t="str">
        <f>'02 LISTA CONTROLLO E RAPPORTO'!C363</f>
        <v>Descrizione del difetto: non ci sono abbastanza grilli.</v>
      </c>
      <c r="D386" s="440" t="s">
        <v>2073</v>
      </c>
      <c r="E386" s="346"/>
      <c r="F386" s="346"/>
      <c r="G386" s="347"/>
    </row>
    <row r="387" spans="1:7" ht="29.45" customHeight="1" x14ac:dyDescent="0.25">
      <c r="A387" s="399" t="str">
        <f>'02 LISTA CONTROLLO E RAPPORTO'!A364</f>
        <v/>
      </c>
      <c r="B387" s="400"/>
      <c r="C387" s="829" t="str">
        <f>'02 LISTA CONTROLLO E RAPPORTO'!C364</f>
        <v>Nell’armadio metallico previsto a tale scopo si devono conservare due grilli. Si devono procurare i grilli mancanti.</v>
      </c>
      <c r="D387" s="830"/>
      <c r="E387" s="830"/>
      <c r="F387" s="830"/>
      <c r="G387" s="831"/>
    </row>
    <row r="388" spans="1:7" ht="29.45" customHeight="1" x14ac:dyDescent="0.25">
      <c r="A388" s="439" t="str">
        <f>'02 LISTA CONTROLLO E RAPPORTO'!A365</f>
        <v/>
      </c>
      <c r="B388" s="61">
        <v>2304.11</v>
      </c>
      <c r="C388" s="12" t="str">
        <f>'02 LISTA CONTROLLO E RAPPORTO'!C365</f>
        <v>Descrizione del difetto: manca il dispositivo di sicurezza (spranga metallica per bloccare la parete blindata scorrevole).</v>
      </c>
      <c r="D388" s="440" t="s">
        <v>2073</v>
      </c>
      <c r="E388" s="346"/>
      <c r="F388" s="346"/>
      <c r="G388" s="347"/>
    </row>
    <row r="389" spans="1:7" ht="29.45" customHeight="1" x14ac:dyDescent="0.25">
      <c r="A389" s="399" t="str">
        <f>'02 LISTA CONTROLLO E RAPPORTO'!A366</f>
        <v/>
      </c>
      <c r="B389" s="400"/>
      <c r="C389" s="829" t="str">
        <f>'02 LISTA CONTROLLO E RAPPORTO'!C366</f>
        <v>I dispositivi di sicurezza mancanti devono essere procurati e conservati nell’armadio metallico previsto a tale scopo.</v>
      </c>
      <c r="D389" s="830"/>
      <c r="E389" s="830"/>
      <c r="F389" s="830"/>
      <c r="G389" s="831"/>
    </row>
    <row r="390" spans="1:7" ht="29.45" customHeight="1" x14ac:dyDescent="0.25">
      <c r="A390" s="406" t="str">
        <f>'02 LISTA CONTROLLO E RAPPORTO'!A367</f>
        <v/>
      </c>
      <c r="B390" s="187">
        <v>2304.12</v>
      </c>
      <c r="C390" s="58" t="str">
        <f>'02 LISTA CONTROLLO E RAPPORTO'!C367</f>
        <v>Descrizione del difetto: le coperture delle guarnizioni, le lamiere carrabili o le loro viti di fissaggio sono in cattivo stato.</v>
      </c>
      <c r="D390" s="407" t="s">
        <v>0</v>
      </c>
      <c r="E390" s="340"/>
      <c r="F390" s="340"/>
      <c r="G390" s="341"/>
    </row>
    <row r="391" spans="1:7" ht="43.7" customHeight="1" x14ac:dyDescent="0.25">
      <c r="A391" s="399" t="str">
        <f>'02 LISTA CONTROLLO E RAPPORTO'!A368</f>
        <v/>
      </c>
      <c r="B391" s="400"/>
      <c r="C391" s="829" t="str">
        <f>'02 LISTA CONTROLLO E RAPPORTO'!C368</f>
        <v>In presenza di un difetto, la parete blindata scorrevole deve essere sottoposta a un controllo e a una manutenzione generale secondo le ITM e le indicazioni del fabbricante. Si devono controllare le coperture delle guarnizioni, le lamiere carrabili e le loro viti di fissaggio.</v>
      </c>
      <c r="D391" s="830"/>
      <c r="E391" s="830"/>
      <c r="F391" s="830"/>
      <c r="G391" s="831"/>
    </row>
    <row r="392" spans="1:7" ht="29.45" customHeight="1" x14ac:dyDescent="0.25">
      <c r="A392" s="406" t="str">
        <f>'02 LISTA CONTROLLO E RAPPORTO'!A369</f>
        <v/>
      </c>
      <c r="B392" s="187">
        <v>2304.13</v>
      </c>
      <c r="C392" s="58" t="str">
        <f>'02 LISTA CONTROLLO E RAPPORTO'!C369</f>
        <v>Descrizione del difetto: le guarnizioni di gomma e di metallo non sono state sottoposte a manutenzione.</v>
      </c>
      <c r="D392" s="407" t="s">
        <v>0</v>
      </c>
      <c r="E392" s="340"/>
      <c r="F392" s="340"/>
      <c r="G392" s="341"/>
    </row>
    <row r="393" spans="1:7" ht="29.45" customHeight="1" x14ac:dyDescent="0.25">
      <c r="A393" s="399" t="str">
        <f>'02 LISTA CONTROLLO E RAPPORTO'!A370</f>
        <v/>
      </c>
      <c r="B393" s="400"/>
      <c r="C393" s="829" t="str">
        <f>'02 LISTA CONTROLLO E RAPPORTO'!C370</f>
        <v>In presenza di un difetto, la parete blindata scorrevole deve essere sottoposta a un controllo e a una manutenzione generale secondo le ITM e le indicazioni del fabbricante. Si devono controllare le guarnizioni.</v>
      </c>
      <c r="D393" s="830"/>
      <c r="E393" s="830"/>
      <c r="F393" s="830"/>
      <c r="G393" s="831"/>
    </row>
    <row r="394" spans="1:7" ht="15" customHeight="1" x14ac:dyDescent="0.25">
      <c r="A394" s="406" t="str">
        <f>'02 LISTA CONTROLLO E RAPPORTO'!A371</f>
        <v/>
      </c>
      <c r="B394" s="187">
        <v>2304.14</v>
      </c>
      <c r="C394" s="58" t="str">
        <f>'02 LISTA CONTROLLO E RAPPORTO'!C371</f>
        <v>Descrizione del difetto: le guide di scorrimento presentano ruggine.</v>
      </c>
      <c r="D394" s="407" t="s">
        <v>0</v>
      </c>
      <c r="E394" s="340"/>
      <c r="F394" s="340"/>
      <c r="G394" s="341"/>
    </row>
    <row r="395" spans="1:7" ht="29.45" customHeight="1" x14ac:dyDescent="0.25">
      <c r="A395" s="399" t="str">
        <f>'02 LISTA CONTROLLO E RAPPORTO'!A372</f>
        <v/>
      </c>
      <c r="B395" s="400"/>
      <c r="C395" s="829" t="str">
        <f>'02 LISTA CONTROLLO E RAPPORTO'!C372</f>
        <v>In presenza di un difetto, la parete blindata scorrevole deve essere sottoposta a un controllo e a una manutenzione generale secondo le ITM e le indicazioni del fabbricante. Si deve accertare se sottoporre le guide di scorrimento a un trattamento antiruggine.</v>
      </c>
      <c r="D395" s="830"/>
      <c r="E395" s="830"/>
      <c r="F395" s="830"/>
      <c r="G395" s="831"/>
    </row>
    <row r="396" spans="1:7" ht="15" customHeight="1" x14ac:dyDescent="0.25">
      <c r="A396" s="406" t="str">
        <f>'02 LISTA CONTROLLO E RAPPORTO'!A373</f>
        <v/>
      </c>
      <c r="B396" s="187">
        <v>2304.15</v>
      </c>
      <c r="C396" s="58" t="str">
        <f>'02 LISTA CONTROLLO E RAPPORTO'!C373</f>
        <v>Descrizione del difetto: la PBS presenta ruggine.</v>
      </c>
      <c r="D396" s="407" t="s">
        <v>0</v>
      </c>
      <c r="E396" s="340"/>
      <c r="F396" s="340"/>
      <c r="G396" s="341"/>
    </row>
    <row r="397" spans="1:7" ht="31.7" customHeight="1" x14ac:dyDescent="0.25">
      <c r="A397" s="399" t="str">
        <f>'02 LISTA CONTROLLO E RAPPORTO'!A374</f>
        <v/>
      </c>
      <c r="B397" s="400"/>
      <c r="C397" s="829" t="str">
        <f>'02 LISTA CONTROLLO E RAPPORTO'!C374</f>
        <v xml:space="preserve">In presenza di un difetto, la parete blindata scorrevole deve essere sottoposta a un controllo e a una manutenzione generale secondo le ITM e le indicazioni del fabbricante. Si deve accertare se sottoporre la PBS a un trattamento antiruggine. </v>
      </c>
      <c r="D397" s="830"/>
      <c r="E397" s="830"/>
      <c r="F397" s="830"/>
      <c r="G397" s="831"/>
    </row>
    <row r="398" spans="1:7" ht="15" customHeight="1" x14ac:dyDescent="0.25">
      <c r="A398" s="406" t="str">
        <f>'02 LISTA CONTROLLO E RAPPORTO'!A375</f>
        <v/>
      </c>
      <c r="B398" s="187">
        <v>2304.16</v>
      </c>
      <c r="C398" s="58" t="str">
        <f>'02 LISTA CONTROLLO E RAPPORTO'!C375</f>
        <v>Descrizione del difetto: la scanalatura della PBS è sporca.</v>
      </c>
      <c r="D398" s="407" t="s">
        <v>0</v>
      </c>
      <c r="E398" s="340"/>
      <c r="F398" s="340"/>
      <c r="G398" s="341"/>
    </row>
    <row r="399" spans="1:7" ht="30.6" customHeight="1" x14ac:dyDescent="0.25">
      <c r="A399" s="399" t="str">
        <f>'02 LISTA CONTROLLO E RAPPORTO'!A376</f>
        <v/>
      </c>
      <c r="B399" s="400"/>
      <c r="C399" s="829" t="str">
        <f>'02 LISTA CONTROLLO E RAPPORTO'!C376</f>
        <v>In presenza di un difetto, la parete blindata scorrevole deve essere sottoposta a un controllo e a una manutenzione generale secondo le ITM e le indicazioni del fabbricante. Si deve controllare lo stato generale di pulizia.</v>
      </c>
      <c r="D399" s="830"/>
      <c r="E399" s="830"/>
      <c r="F399" s="830"/>
      <c r="G399" s="831"/>
    </row>
    <row r="400" spans="1:7" ht="29.45" customHeight="1" x14ac:dyDescent="0.25">
      <c r="A400" s="439" t="str">
        <f>'02 LISTA CONTROLLO E RAPPORTO'!A377</f>
        <v/>
      </c>
      <c r="B400" s="61">
        <v>2304.17</v>
      </c>
      <c r="C400" s="12" t="str">
        <f>'02 LISTA CONTROLLO E RAPPORTO'!C377</f>
        <v>Descrizione del difetto: il drenaggio della scanalatura manca o non funziona.</v>
      </c>
      <c r="D400" s="440" t="s">
        <v>2073</v>
      </c>
      <c r="E400" s="346"/>
      <c r="F400" s="346"/>
      <c r="G400" s="347"/>
    </row>
    <row r="401" spans="1:7" ht="29.45" customHeight="1" x14ac:dyDescent="0.25">
      <c r="A401" s="399" t="str">
        <f>'02 LISTA CONTROLLO E RAPPORTO'!A378</f>
        <v/>
      </c>
      <c r="B401" s="400"/>
      <c r="C401" s="829" t="str">
        <f>'02 LISTA CONTROLLO E RAPPORTO'!C378</f>
        <v>In presenza di un difetto, la parete blindata scorrevole deve essere sottoposta a un controllo e a una manutenzione generale secondo le ITM e le indicazioni del fabbricante. Si deve ripristinare il drenaggio.</v>
      </c>
      <c r="D401" s="830"/>
      <c r="E401" s="830"/>
      <c r="F401" s="830"/>
      <c r="G401" s="831"/>
    </row>
    <row r="402" spans="1:7" ht="29.45" customHeight="1" x14ac:dyDescent="0.25">
      <c r="A402" s="439" t="str">
        <f>'02 LISTA CONTROLLO E RAPPORTO'!A379</f>
        <v/>
      </c>
      <c r="B402" s="61">
        <v>2304.1799999999998</v>
      </c>
      <c r="C402" s="12" t="str">
        <f>'02 LISTA CONTROLLO E RAPPORTO'!C379</f>
        <v>Descrizione del difetto: la manutenzione della PBS non è stata eseguita con la necessaria regolarità.</v>
      </c>
      <c r="D402" s="440" t="s">
        <v>2073</v>
      </c>
      <c r="E402" s="346"/>
      <c r="F402" s="346"/>
      <c r="G402" s="347"/>
    </row>
    <row r="403" spans="1:7" ht="15" customHeight="1" x14ac:dyDescent="0.25">
      <c r="A403" s="399" t="str">
        <f>'02 LISTA CONTROLLO E RAPPORTO'!A380</f>
        <v/>
      </c>
      <c r="B403" s="400"/>
      <c r="C403" s="829" t="str">
        <f>'02 LISTA CONTROLLO E RAPPORTO'!C380</f>
        <v>La manutenzione deve essere eseguita regolarmente secondo le ITM.</v>
      </c>
      <c r="D403" s="830"/>
      <c r="E403" s="830"/>
      <c r="F403" s="830"/>
      <c r="G403" s="831"/>
    </row>
    <row r="404" spans="1:7" ht="29.45" customHeight="1" x14ac:dyDescent="0.25">
      <c r="A404" s="441" t="str">
        <f>'02 LISTA CONTROLLO E RAPPORTO'!A381</f>
        <v/>
      </c>
      <c r="B404" s="194">
        <v>2304.19</v>
      </c>
      <c r="C404" s="60" t="str">
        <f>'02 LISTA CONTROLLO E RAPPORTO'!C381</f>
        <v>Descrizione del difetto: la PBS non si chiude completamente o non chiude ermeticamente.</v>
      </c>
      <c r="D404" s="442" t="s">
        <v>2074</v>
      </c>
      <c r="E404" s="342"/>
      <c r="F404" s="342"/>
      <c r="G404" s="343"/>
    </row>
    <row r="405" spans="1:7" ht="15" customHeight="1" x14ac:dyDescent="0.25">
      <c r="A405" s="399" t="str">
        <f>'02 LISTA CONTROLLO E RAPPORTO'!A382</f>
        <v/>
      </c>
      <c r="B405" s="226"/>
      <c r="C405" s="829" t="str">
        <f>'02 LISTA CONTROLLO E RAPPORTO'!C382</f>
        <v>La PBS deve essere sistemata da una ditta specializzata.</v>
      </c>
      <c r="D405" s="830"/>
      <c r="E405" s="830"/>
      <c r="F405" s="830"/>
      <c r="G405" s="831"/>
    </row>
    <row r="406" spans="1:7" ht="31.35" customHeight="1" thickBot="1" x14ac:dyDescent="0.3">
      <c r="A406" s="403" t="str">
        <f>'02 LISTA CONTROLLO E RAPPORTO'!A383</f>
        <v/>
      </c>
      <c r="B406" s="222"/>
      <c r="C406" s="821" t="str">
        <f>'02 LISTA CONTROLLO E RAPPORTO'!C383</f>
        <v>Se la PBS non si chiude completamente o non chiude ermeticamente, la costruzione di protezione non è pronta all’esercizio. La procedura da seguire deve essere concordata con l’ente cantonale responsabile delle costruzioni di protezione.</v>
      </c>
      <c r="D406" s="822"/>
      <c r="E406" s="822"/>
      <c r="F406" s="822"/>
      <c r="G406" s="823"/>
    </row>
    <row r="407" spans="1:7" ht="15" customHeight="1" thickBot="1" x14ac:dyDescent="0.3">
      <c r="A407" s="389" t="str">
        <f>'02 LISTA CONTROLLO E RAPPORTO'!A384</f>
        <v/>
      </c>
      <c r="B407" s="390">
        <v>2400</v>
      </c>
      <c r="C407" s="408" t="str">
        <f>'02 LISTA CONTROLLO E RAPPORTO'!C384</f>
        <v>Equipaggiamento</v>
      </c>
      <c r="D407" s="409"/>
      <c r="E407" s="410"/>
      <c r="F407" s="410"/>
      <c r="G407" s="411"/>
    </row>
    <row r="408" spans="1:7" ht="15" customHeight="1" thickBot="1" x14ac:dyDescent="0.3">
      <c r="A408" s="395" t="str">
        <f>'02 LISTA CONTROLLO E RAPPORTO'!A385</f>
        <v/>
      </c>
      <c r="B408" s="203">
        <v>2401</v>
      </c>
      <c r="C408" s="144" t="str">
        <f>'02 LISTA CONTROLLO E RAPPORTO'!C385</f>
        <v>Letti</v>
      </c>
      <c r="D408" s="396"/>
      <c r="E408" s="826"/>
      <c r="F408" s="827"/>
      <c r="G408" s="828"/>
    </row>
    <row r="409" spans="1:7" ht="43.7" customHeight="1" x14ac:dyDescent="0.25">
      <c r="A409" s="404" t="str">
        <f>'02 LISTA CONTROLLO E RAPPORTO'!A386</f>
        <v/>
      </c>
      <c r="B409" s="186">
        <v>2401.0100000000002</v>
      </c>
      <c r="C409" s="66" t="str">
        <f>'02 LISTA CONTROLLO E RAPPORTO'!C386</f>
        <v xml:space="preserve">Descrizione del difetto: in rifugi realizzati dopo il 1° gennaio 1987 o in impianti di protezione non sono presenti tutti i letti necessari. </v>
      </c>
      <c r="D409" s="405" t="s">
        <v>0</v>
      </c>
      <c r="E409" s="340"/>
      <c r="F409" s="340"/>
      <c r="G409" s="341"/>
    </row>
    <row r="410" spans="1:7" ht="43.35" customHeight="1" x14ac:dyDescent="0.25">
      <c r="A410" s="399" t="str">
        <f>'02 LISTA CONTROLLO E RAPPORTO'!A387</f>
        <v/>
      </c>
      <c r="B410" s="400"/>
      <c r="C410" s="829" t="str">
        <f>'02 LISTA CONTROLLO E RAPPORTO'!C387</f>
        <v>Si devono procurare i letti mancanti (con omologazione UFPP/BZS). Nei rifugi i letti devono essere montati o almeno contrassegnati e immagazzinati. Negli impianti di protezione di regola i letti devono essere montati (secondo le istruzioni del fabbricante).</v>
      </c>
      <c r="D410" s="830"/>
      <c r="E410" s="830"/>
      <c r="F410" s="830"/>
      <c r="G410" s="831"/>
    </row>
    <row r="411" spans="1:7" ht="58.35" customHeight="1" x14ac:dyDescent="0.25">
      <c r="A411" s="406" t="str">
        <f>'02 LISTA CONTROLLO E RAPPORTO'!A388</f>
        <v/>
      </c>
      <c r="B411" s="187">
        <v>2401.02</v>
      </c>
      <c r="C411" s="58" t="str">
        <f>'02 LISTA CONTROLLO E RAPPORTO'!C388</f>
        <v>Descrizione del difetto: non sono presenti tutti i letti del servizio sanitario necessari (compresi i lift per letti necessari). Questi sono richiesti solo neirifugi di ospedali, case per anziani, case di cura e istituti costruiti prima del 2012.</v>
      </c>
      <c r="D411" s="407" t="s">
        <v>0</v>
      </c>
      <c r="E411" s="340"/>
      <c r="F411" s="340"/>
      <c r="G411" s="341"/>
    </row>
    <row r="412" spans="1:7" ht="47.45" customHeight="1" x14ac:dyDescent="0.25">
      <c r="A412" s="399" t="str">
        <f>'02 LISTA CONTROLLO E RAPPORTO'!A389</f>
        <v/>
      </c>
      <c r="B412" s="400"/>
      <c r="C412" s="829" t="str">
        <f>'02 LISTA CONTROLLO E RAPPORTO'!C389</f>
        <v>Si devono procurare i letti (con omologazione UFPP/BZS) del servizio sanitario mancanti (compresi i lift per letti necessari) devono essere procurati. Nei rifugi i letti devono essere montati o contrassegnati e immagazzinati. Negli impianti di protezione di regola i letti devono essere montati (secondo le istruzioni del fornitore).</v>
      </c>
      <c r="D412" s="830"/>
      <c r="E412" s="830"/>
      <c r="F412" s="830"/>
      <c r="G412" s="831"/>
    </row>
    <row r="413" spans="1:7" ht="29.45" customHeight="1" x14ac:dyDescent="0.25">
      <c r="A413" s="406" t="str">
        <f>'02 LISTA CONTROLLO E RAPPORTO'!A390</f>
        <v/>
      </c>
      <c r="B413" s="187">
        <v>2401.0300000000002</v>
      </c>
      <c r="C413" s="58" t="str">
        <f>'02 LISTA CONTROLLO E RAPPORTO'!C390</f>
        <v>Descrizione del difetto: mancano le istruzioni di montaggio e/o le viti/gli attrezzi per il montaggio delle pareti divisorie tra i letti, dove previste.</v>
      </c>
      <c r="D413" s="407" t="s">
        <v>0</v>
      </c>
      <c r="E413" s="340"/>
      <c r="F413" s="340"/>
      <c r="G413" s="341"/>
    </row>
    <row r="414" spans="1:7" ht="15.6" customHeight="1" thickBot="1" x14ac:dyDescent="0.3">
      <c r="A414" s="399" t="str">
        <f>'02 LISTA CONTROLLO E RAPPORTO'!A391</f>
        <v/>
      </c>
      <c r="B414" s="400"/>
      <c r="C414" s="821" t="str">
        <f>'02 LISTA CONTROLLO E RAPPORTO'!C391</f>
        <v>Si devono procurare i componenti mancanti presso un fabbricante.</v>
      </c>
      <c r="D414" s="822"/>
      <c r="E414" s="822"/>
      <c r="F414" s="822"/>
      <c r="G414" s="823"/>
    </row>
    <row r="415" spans="1:7" ht="15" customHeight="1" thickBot="1" x14ac:dyDescent="0.3">
      <c r="A415" s="395" t="str">
        <f>'02 LISTA CONTROLLO E RAPPORTO'!A392</f>
        <v/>
      </c>
      <c r="B415" s="203">
        <v>2402</v>
      </c>
      <c r="C415" s="144" t="str">
        <f>'02 LISTA CONTROLLO E RAPPORTO'!C392</f>
        <v>Latrine a secco</v>
      </c>
      <c r="D415" s="396"/>
      <c r="E415" s="826"/>
      <c r="F415" s="827"/>
      <c r="G415" s="828"/>
    </row>
    <row r="416" spans="1:7" ht="43.7" customHeight="1" x14ac:dyDescent="0.25">
      <c r="A416" s="404" t="str">
        <f>'02 LISTA CONTROLLO E RAPPORTO'!A393</f>
        <v/>
      </c>
      <c r="B416" s="186">
        <v>2402.0100000000002</v>
      </c>
      <c r="C416" s="66" t="str">
        <f>'02 LISTA CONTROLLO E RAPPORTO'!C393</f>
        <v>Descrizione del difetto: nei rifugi realizzati dopo il 1° gennaio 1987 e negli impianti di protezione – indipendentemente dalla data di costruzione – mancano le latrine a secco necessarie.</v>
      </c>
      <c r="D416" s="405" t="s">
        <v>0</v>
      </c>
      <c r="E416" s="340"/>
      <c r="F416" s="340"/>
      <c r="G416" s="341"/>
    </row>
    <row r="417" spans="1:7" x14ac:dyDescent="0.25">
      <c r="A417" s="399" t="str">
        <f>'02 LISTA CONTROLLO E RAPPORTO'!A394</f>
        <v/>
      </c>
      <c r="B417" s="400"/>
      <c r="C417" s="829" t="str">
        <f>'02 LISTA CONTROLLO E RAPPORTO'!C394</f>
        <v>Si devono procurare le latrine a secco mancanti.</v>
      </c>
      <c r="D417" s="830"/>
      <c r="E417" s="830"/>
      <c r="F417" s="830"/>
      <c r="G417" s="831"/>
    </row>
    <row r="418" spans="1:7" ht="43.7" customHeight="1" x14ac:dyDescent="0.25">
      <c r="A418" s="406" t="str">
        <f>'02 LISTA CONTROLLO E RAPPORTO'!A395</f>
        <v/>
      </c>
      <c r="B418" s="187">
        <v>2402.02</v>
      </c>
      <c r="C418" s="58" t="str">
        <f>'02 LISTA CONTROLLO E RAPPORTO'!C395</f>
        <v>Descrizione del difetto: nei rifugi a partire da 30 posti protetti realizzati dopo il 1° gennaio 1987 e negli impianti di protezione – indipendentemente dalla data di costruzione –  non è disponibile o non è montato un numero sufficiente di cabine per latrine.</v>
      </c>
      <c r="D418" s="407" t="s">
        <v>0</v>
      </c>
      <c r="E418" s="340"/>
      <c r="F418" s="340"/>
      <c r="G418" s="341"/>
    </row>
    <row r="419" spans="1:7" ht="43.35" customHeight="1" x14ac:dyDescent="0.25">
      <c r="A419" s="399" t="str">
        <f>'02 LISTA CONTROLLO E RAPPORTO'!A396</f>
        <v/>
      </c>
      <c r="B419" s="400"/>
      <c r="C419" s="829" t="str">
        <f>'02 LISTA CONTROLLO E RAPPORTO'!C396</f>
        <v>Nei rifugi con 31-100 posti protetti devono esserci due cabine per latrine, nei rifugi con 101-200 posti protetti tre cabine per latrine. Queste devono essere montate e si possono utilizzare come deposito per l’equipaggiamento del rifugio.</v>
      </c>
      <c r="D419" s="830"/>
      <c r="E419" s="830"/>
      <c r="F419" s="830"/>
      <c r="G419" s="831"/>
    </row>
    <row r="420" spans="1:7" ht="29.45" customHeight="1" x14ac:dyDescent="0.25">
      <c r="A420" s="406" t="str">
        <f>'02 LISTA CONTROLLO E RAPPORTO'!A397</f>
        <v/>
      </c>
      <c r="B420" s="187">
        <v>2402.0300000000002</v>
      </c>
      <c r="C420" s="58" t="str">
        <f>'02 LISTA CONTROLLO E RAPPORTO'!C397</f>
        <v>Descrizione del difetto: non è presente un numero sufficiente di lavabi a canale o orinatoi a canale fissi o mobili.</v>
      </c>
      <c r="D420" s="407" t="s">
        <v>0</v>
      </c>
      <c r="E420" s="340"/>
      <c r="F420" s="340"/>
      <c r="G420" s="341"/>
    </row>
    <row r="421" spans="1:7" ht="15" customHeight="1" thickBot="1" x14ac:dyDescent="0.3">
      <c r="A421" s="399" t="str">
        <f>'02 LISTA CONTROLLO E RAPPORTO'!A398</f>
        <v/>
      </c>
      <c r="B421" s="400"/>
      <c r="C421" s="821" t="str">
        <f>'02 LISTA CONTROLLO E RAPPORTO'!C398</f>
        <v>Si devono procurare le installazioni mancanti.</v>
      </c>
      <c r="D421" s="822"/>
      <c r="E421" s="822"/>
      <c r="F421" s="822"/>
      <c r="G421" s="823"/>
    </row>
    <row r="422" spans="1:7" ht="15" customHeight="1" thickBot="1" x14ac:dyDescent="0.3">
      <c r="A422" s="395" t="str">
        <f>'02 LISTA CONTROLLO E RAPPORTO'!A399</f>
        <v/>
      </c>
      <c r="B422" s="203">
        <v>2403</v>
      </c>
      <c r="C422" s="144" t="str">
        <f>'02 LISTA CONTROLLO E RAPPORTO'!C399</f>
        <v>Approntamento della costruzione di protezione</v>
      </c>
      <c r="D422" s="396"/>
      <c r="E422" s="826"/>
      <c r="F422" s="827"/>
      <c r="G422" s="828"/>
    </row>
    <row r="423" spans="1:7" ht="43.7" customHeight="1" x14ac:dyDescent="0.25">
      <c r="A423" s="397" t="str">
        <f>'02 LISTA CONTROLLO E RAPPORTO'!A400</f>
        <v/>
      </c>
      <c r="B423" s="189">
        <v>2403.0100000000002</v>
      </c>
      <c r="C423" s="68" t="str">
        <f>'02 LISTA CONTROLLO E RAPPORTO'!C400</f>
        <v>Descrizione del difetto: il rifugio non può essere sgomberato e approntato per l’occupazione nel giro di 5 giorni / l’impianto di protezione non può essere messo in esercizio da subito senza mezzi ausiliari speciali.</v>
      </c>
      <c r="D423" s="398" t="s">
        <v>2073</v>
      </c>
      <c r="E423" s="346"/>
      <c r="F423" s="346"/>
      <c r="G423" s="347"/>
    </row>
    <row r="424" spans="1:7" ht="28.7" customHeight="1" x14ac:dyDescent="0.25">
      <c r="A424" s="399" t="str">
        <f>'02 LISTA CONTROLLO E RAPPORTO'!A401</f>
        <v/>
      </c>
      <c r="B424" s="400"/>
      <c r="C424" s="829" t="str">
        <f>'02 LISTA CONTROLLO E RAPPORTO'!C401</f>
        <v>Le istruzioni di smontaggio, gli ausili e gli attrezzi necessari per l’approntamento devono essere conservati all’interno o nelle vicinanze del rifugio.</v>
      </c>
      <c r="D424" s="830"/>
      <c r="E424" s="830"/>
      <c r="F424" s="830"/>
      <c r="G424" s="831"/>
    </row>
    <row r="425" spans="1:7" ht="58.35" customHeight="1" x14ac:dyDescent="0.25">
      <c r="A425" s="439" t="str">
        <f>'02 LISTA CONTROLLO E RAPPORTO'!A402</f>
        <v/>
      </c>
      <c r="B425" s="61">
        <v>2403.02</v>
      </c>
      <c r="C425" s="12" t="str">
        <f>'02 LISTA CONTROLLO E RAPPORTO'!C402</f>
        <v>Descrizione del difetto: in caso di catastrofe o situazione d’emergenza, la costruzione di protezione non può essere messa in esercizio in qualsiasi momento (nel caso dei rifugi, questo vale solo per quelli pubblici previsti come alloggi d’emergenza).</v>
      </c>
      <c r="D425" s="440" t="s">
        <v>2073</v>
      </c>
      <c r="E425" s="346"/>
      <c r="F425" s="346"/>
      <c r="G425" s="347"/>
    </row>
    <row r="426" spans="1:7" ht="28.7" customHeight="1" thickBot="1" x14ac:dyDescent="0.3">
      <c r="A426" s="399" t="str">
        <f>'02 LISTA CONTROLLO E RAPPORTO'!A403</f>
        <v/>
      </c>
      <c r="B426" s="400"/>
      <c r="C426" s="821" t="str">
        <f>'02 LISTA CONTROLLO E RAPPORTO'!C403</f>
        <v>Le istruzioni di smontaggio, gli ausili e gli attrezzi necessari per l’approntamento devono essere conservati all’interno o nelle vicinanze del rifugio.</v>
      </c>
      <c r="D426" s="822"/>
      <c r="E426" s="822"/>
      <c r="F426" s="822"/>
      <c r="G426" s="823"/>
    </row>
    <row r="427" spans="1:7" ht="15" customHeight="1" thickBot="1" x14ac:dyDescent="0.3">
      <c r="A427" s="389" t="str">
        <f>'02 LISTA CONTROLLO E RAPPORTO'!A404</f>
        <v/>
      </c>
      <c r="B427" s="390">
        <v>2500</v>
      </c>
      <c r="C427" s="408" t="str">
        <f>'02 LISTA CONTROLLO E RAPPORTO'!C404</f>
        <v>Impianto rivelatore di gas (locale degli attrezzi IAP)</v>
      </c>
      <c r="D427" s="409"/>
      <c r="E427" s="410"/>
      <c r="F427" s="410"/>
      <c r="G427" s="411"/>
    </row>
    <row r="428" spans="1:7" ht="15" customHeight="1" thickBot="1" x14ac:dyDescent="0.3">
      <c r="A428" s="395" t="str">
        <f>'02 LISTA CONTROLLO E RAPPORTO'!A405</f>
        <v/>
      </c>
      <c r="B428" s="203">
        <v>2501</v>
      </c>
      <c r="C428" s="144" t="str">
        <f>'02 LISTA CONTROLLO E RAPPORTO'!C405</f>
        <v>Costruzione senza impianto rivelatore di gas</v>
      </c>
      <c r="D428" s="396"/>
      <c r="E428" s="826"/>
      <c r="F428" s="827"/>
      <c r="G428" s="828"/>
    </row>
    <row r="429" spans="1:7" ht="29.45" customHeight="1" x14ac:dyDescent="0.25">
      <c r="A429" s="412" t="str">
        <f>'02 LISTA CONTROLLO E RAPPORTO'!A406</f>
        <v/>
      </c>
      <c r="B429" s="196">
        <v>2501.0100000000002</v>
      </c>
      <c r="C429" s="77" t="str">
        <f>'02 LISTA CONTROLLO E RAPPORTO'!C406</f>
        <v>Descrizione del difetto: manca un cartello di pericolo indicante il divieto di immagazzinare liquidi infiammabili.</v>
      </c>
      <c r="D429" s="413" t="s">
        <v>1</v>
      </c>
      <c r="E429" s="344"/>
      <c r="F429" s="344"/>
      <c r="G429" s="345"/>
    </row>
    <row r="430" spans="1:7" ht="45" customHeight="1" x14ac:dyDescent="0.25">
      <c r="A430" s="399" t="str">
        <f>'02 LISTA CONTROLLO E RAPPORTO'!A407</f>
        <v/>
      </c>
      <c r="B430" s="400"/>
      <c r="C430" s="829" t="str">
        <f>'02 LISTA CONTROLLO E RAPPORTO'!C407</f>
        <v>Nel locale degli attrezzi è vietato depositare liquidi infiammabili. All’entrata del locale si deve quindi affiggere in modo ben visibile un cartello con la dicitura: «Divieto di depositare liquidi infiammabili in questo locale».</v>
      </c>
      <c r="D430" s="830"/>
      <c r="E430" s="830"/>
      <c r="F430" s="830"/>
      <c r="G430" s="831"/>
    </row>
    <row r="431" spans="1:7" ht="29.45" customHeight="1" x14ac:dyDescent="0.25">
      <c r="A431" s="414" t="str">
        <f>'02 LISTA CONTROLLO E RAPPORTO'!A408</f>
        <v/>
      </c>
      <c r="B431" s="195">
        <v>2501.02</v>
      </c>
      <c r="C431" s="75" t="str">
        <f>'02 LISTA CONTROLLO E RAPPORTO'!C408</f>
        <v>Descrizione del difetto: sono stati immagazzinati liquidi infiammabili o apparecchi con il serbatoio del carburante pieno.</v>
      </c>
      <c r="D431" s="415" t="s">
        <v>1</v>
      </c>
      <c r="E431" s="344"/>
      <c r="F431" s="344"/>
      <c r="G431" s="345"/>
    </row>
    <row r="432" spans="1:7" ht="90" customHeight="1" x14ac:dyDescent="0.25">
      <c r="A432" s="399" t="str">
        <f>'02 LISTA CONTROLLO E RAPPORTO'!A409</f>
        <v/>
      </c>
      <c r="B432" s="226"/>
      <c r="C432" s="829" t="str">
        <f>'02 LISTA CONTROLLO E RAPPORTO'!C409</f>
        <v xml:space="preserve">Se nel locale degli attrezzi sono immagazzinati liquidi infiammabili (carburanti, macchine e apparecchi con il serbatoio pieno, altri liquidi infiammabili), questi vanno (quale misura d’urgenza) immediatamente spostati all’esterno della struttura. È inoltre vietato utilizzare apparecchi elettrici (deumidificatori, stufette, ecc.) e prese al di sotto di 1 m di altezza dal pavimento. Se è presente un apparecchio di ventilazione VA 150, i tubi flessibili devono essere collegati tra loro e piombati, affinché l’apporto di aria fresca sia garantito in qualsiasi momento. Nel locale degli attrezzi si può rinunciare a montare un filtro antigas. </v>
      </c>
      <c r="D432" s="830"/>
      <c r="E432" s="830"/>
      <c r="F432" s="830"/>
      <c r="G432" s="831"/>
    </row>
    <row r="433" spans="1:7" ht="44.45" customHeight="1" x14ac:dyDescent="0.25">
      <c r="A433" s="403" t="str">
        <f>'02 LISTA CONTROLLO E RAPPORTO'!A410</f>
        <v/>
      </c>
      <c r="B433" s="219"/>
      <c r="C433" s="829" t="str">
        <f>'02 LISTA CONTROLLO E RAPPORTO'!C410</f>
        <v>Se in futuro dovesse essere necessario immagazzinare liquidi infiammabili o apparecchi con il serbatoio pieno per garantire la capacità d’intervento della protezione civile, ci si deve accordare con l’ente cantonale responsabile delle costruzioni di protezione su come procedere.</v>
      </c>
      <c r="D433" s="830"/>
      <c r="E433" s="830"/>
      <c r="F433" s="830"/>
      <c r="G433" s="831"/>
    </row>
    <row r="434" spans="1:7" ht="28.7" customHeight="1" thickBot="1" x14ac:dyDescent="0.3">
      <c r="A434" s="403" t="str">
        <f>'02 LISTA CONTROLLO E RAPPORTO'!A411</f>
        <v/>
      </c>
      <c r="B434" s="222"/>
      <c r="C434" s="821" t="str">
        <f>'02 LISTA CONTROLLO E RAPPORTO'!C411</f>
        <v>In tal caso si deve inoltrare per la via di servizio all’UFPP un progetto per il montaggio a posteriori di un impianto rivelatore di gas. Le pertinenti istruzioni dell’UFPP devono essere rispettate.</v>
      </c>
      <c r="D434" s="822"/>
      <c r="E434" s="822"/>
      <c r="F434" s="822"/>
      <c r="G434" s="823"/>
    </row>
    <row r="435" spans="1:7" ht="15" customHeight="1" thickBot="1" x14ac:dyDescent="0.3">
      <c r="A435" s="395" t="str">
        <f>'02 LISTA CONTROLLO E RAPPORTO'!A412</f>
        <v/>
      </c>
      <c r="B435" s="203">
        <v>2502</v>
      </c>
      <c r="C435" s="144" t="str">
        <f>'02 LISTA CONTROLLO E RAPPORTO'!C412</f>
        <v>Costruzione con impianto rivelatore di gas</v>
      </c>
      <c r="D435" s="396"/>
      <c r="E435" s="826"/>
      <c r="F435" s="827"/>
      <c r="G435" s="828"/>
    </row>
    <row r="436" spans="1:7" ht="29.45" customHeight="1" x14ac:dyDescent="0.25">
      <c r="A436" s="412" t="str">
        <f>'02 LISTA CONTROLLO E RAPPORTO'!A413</f>
        <v/>
      </c>
      <c r="B436" s="196">
        <v>2502.0100000000002</v>
      </c>
      <c r="C436" s="77" t="str">
        <f>'02 LISTA CONTROLLO E RAPPORTO'!C413</f>
        <v>Descrizione del difetto: manca un cartello di pericolo adeguato al tipo di ventilazione con le istruzioni sul comportamento da adottare in caso di allarme.</v>
      </c>
      <c r="D436" s="413" t="s">
        <v>1</v>
      </c>
      <c r="E436" s="344"/>
      <c r="F436" s="344"/>
      <c r="G436" s="345"/>
    </row>
    <row r="437" spans="1:7" ht="56.45" customHeight="1" x14ac:dyDescent="0.25">
      <c r="A437" s="399" t="str">
        <f>'02 LISTA CONTROLLO E RAPPORTO'!A414</f>
        <v/>
      </c>
      <c r="B437" s="400"/>
      <c r="C437" s="829" t="str">
        <f>'02 LISTA CONTROLLO E RAPPORTO'!C414</f>
        <v>Un cartello con le misure da adottare in caso d’allarme dev’essere affisso in modo duraturo e ben visibile presso l’accesso al locale degli attrezzi. Deve riportare indicazioni precise su come procedere in caso d’allarme. Le istruzioni di comportamento devono essere ben leggibili e comprendere informazioni come nome e numero di telefono delle persone responsabili.</v>
      </c>
      <c r="D437" s="830"/>
      <c r="E437" s="830"/>
      <c r="F437" s="830"/>
      <c r="G437" s="831"/>
    </row>
    <row r="438" spans="1:7" ht="43.7" customHeight="1" x14ac:dyDescent="0.25">
      <c r="A438" s="414" t="str">
        <f>'02 LISTA CONTROLLO E RAPPORTO'!A415</f>
        <v/>
      </c>
      <c r="B438" s="195">
        <v>2502.02</v>
      </c>
      <c r="C438" s="75" t="str">
        <f>'02 LISTA CONTROLLO E RAPPORTO'!C415</f>
        <v>Descrizione del difetto: il cartello di pericolo con le istruzioni di comportamento non è aggiornato (persone e organizzazioni responsabili).</v>
      </c>
      <c r="D438" s="415" t="s">
        <v>1</v>
      </c>
      <c r="E438" s="344"/>
      <c r="F438" s="344"/>
      <c r="G438" s="345"/>
    </row>
    <row r="439" spans="1:7" ht="15.6" customHeight="1" x14ac:dyDescent="0.25">
      <c r="A439" s="399" t="str">
        <f>'02 LISTA CONTROLLO E RAPPORTO'!A416</f>
        <v/>
      </c>
      <c r="B439" s="400"/>
      <c r="C439" s="829" t="str">
        <f>'02 LISTA CONTROLLO E RAPPORTO'!C416</f>
        <v>Si devono aggiornare immediatamente i dati come nomi e numeri di telefono dei responsabili.</v>
      </c>
      <c r="D439" s="830"/>
      <c r="E439" s="830"/>
      <c r="F439" s="830"/>
      <c r="G439" s="831"/>
    </row>
    <row r="440" spans="1:7" ht="43.7" customHeight="1" x14ac:dyDescent="0.25">
      <c r="A440" s="414" t="str">
        <f>'02 LISTA CONTROLLO E RAPPORTO'!A417</f>
        <v/>
      </c>
      <c r="B440" s="195">
        <v>2502.0300000000002</v>
      </c>
      <c r="C440" s="75" t="str">
        <f>'02 LISTA CONTROLLO E RAPPORTO'!C417</f>
        <v>Descrizione del difetto: le persone e le organizzazioni responsabili che vengono allarmate non sono istruite sulle misure di comportamento.</v>
      </c>
      <c r="D440" s="415" t="s">
        <v>1</v>
      </c>
      <c r="E440" s="344"/>
      <c r="F440" s="344"/>
      <c r="G440" s="345"/>
    </row>
    <row r="441" spans="1:7" ht="43.35" customHeight="1" x14ac:dyDescent="0.25">
      <c r="A441" s="399" t="str">
        <f>'02 LISTA CONTROLLO E RAPPORTO'!A418</f>
        <v/>
      </c>
      <c r="B441" s="400"/>
      <c r="C441" s="829" t="str">
        <f>'02 LISTA CONTROLLO E RAPPORTO'!C418</f>
        <v>Le persone e le organizzazioni responsabili (p. es. i pompieri) devono essere informate a intervalli regolari sulla presenza di un impianto rivelatore di gas. Le liste di controllo da usare in caso d’allarme devono essere disponibili.</v>
      </c>
      <c r="D441" s="830"/>
      <c r="E441" s="830"/>
      <c r="F441" s="830"/>
      <c r="G441" s="831"/>
    </row>
    <row r="442" spans="1:7" ht="29.45" customHeight="1" x14ac:dyDescent="0.25">
      <c r="A442" s="414" t="str">
        <f>'02 LISTA CONTROLLO E RAPPORTO'!A419</f>
        <v/>
      </c>
      <c r="B442" s="195">
        <v>2502.04</v>
      </c>
      <c r="C442" s="75" t="str">
        <f>'02 LISTA CONTROLLO E RAPPORTO'!C419</f>
        <v>Descrizione del difetto: non c’è un contratto di manutenzione per l’impianto rivelatore di gas installato.</v>
      </c>
      <c r="D442" s="415" t="s">
        <v>1</v>
      </c>
      <c r="E442" s="344"/>
      <c r="F442" s="344"/>
      <c r="G442" s="345"/>
    </row>
    <row r="443" spans="1:7" ht="15" customHeight="1" x14ac:dyDescent="0.25">
      <c r="A443" s="399" t="str">
        <f>'02 LISTA CONTROLLO E RAPPORTO'!A420</f>
        <v/>
      </c>
      <c r="B443" s="400"/>
      <c r="C443" s="829" t="str">
        <f>'02 LISTA CONTROLLO E RAPPORTO'!C420</f>
        <v>Si deve stipulare un contratto di manutenzione con il fornitore.</v>
      </c>
      <c r="D443" s="830"/>
      <c r="E443" s="830"/>
      <c r="F443" s="830"/>
      <c r="G443" s="831"/>
    </row>
    <row r="444" spans="1:7" ht="15" customHeight="1" x14ac:dyDescent="0.25">
      <c r="A444" s="414" t="str">
        <f>'02 LISTA CONTROLLO E RAPPORTO'!A421</f>
        <v/>
      </c>
      <c r="B444" s="195">
        <v>2502.0500000000002</v>
      </c>
      <c r="C444" s="75" t="str">
        <f>'02 LISTA CONTROLLO E RAPPORTO'!C421</f>
        <v>Descrizione del difetto: manca un quaderno/foglio di controllo.</v>
      </c>
      <c r="D444" s="415" t="s">
        <v>1</v>
      </c>
      <c r="E444" s="344"/>
      <c r="F444" s="344"/>
      <c r="G444" s="345"/>
    </row>
    <row r="445" spans="1:7" ht="27.6" customHeight="1" x14ac:dyDescent="0.25">
      <c r="A445" s="399" t="str">
        <f>'02 LISTA CONTROLLO E RAPPORTO'!A422</f>
        <v/>
      </c>
      <c r="B445" s="400"/>
      <c r="C445" s="829" t="str">
        <f>'02 LISTA CONTROLLO E RAPPORTO'!C422</f>
        <v>Deve essere disponibile un quaderno o un foglio di controllo dove registrare tutti i controlli, i guasti, le riparazioni, le irregolarità, le aggiunte e gli avvenimenti particolari.</v>
      </c>
      <c r="D445" s="830"/>
      <c r="E445" s="830"/>
      <c r="F445" s="830"/>
      <c r="G445" s="831"/>
    </row>
    <row r="446" spans="1:7" ht="29.45" customHeight="1" x14ac:dyDescent="0.25">
      <c r="A446" s="414" t="str">
        <f>'02 LISTA CONTROLLO E RAPPORTO'!A423</f>
        <v/>
      </c>
      <c r="B446" s="195">
        <v>2502.06</v>
      </c>
      <c r="C446" s="75" t="str">
        <f>'02 LISTA CONTROLLO E RAPPORTO'!C423</f>
        <v>Descrizione del difetto: il quaderno di controllo/foglio di controllo non è aggiornato/completo.</v>
      </c>
      <c r="D446" s="415" t="s">
        <v>1</v>
      </c>
      <c r="E446" s="344"/>
      <c r="F446" s="344"/>
      <c r="G446" s="345"/>
    </row>
    <row r="447" spans="1:7" ht="28.35" customHeight="1" x14ac:dyDescent="0.25">
      <c r="A447" s="399" t="str">
        <f>'02 LISTA CONTROLLO E RAPPORTO'!A424</f>
        <v/>
      </c>
      <c r="B447" s="400"/>
      <c r="C447" s="829" t="str">
        <f>'02 LISTA CONTROLLO E RAPPORTO'!C424</f>
        <v xml:space="preserve">Tutti i controlli, i guasti, le riparazioni, le irregolarità, i completamenti, gli avvenimenti particolari, ecc. devono essere annotati nel quaderno / foglio di controllo. </v>
      </c>
      <c r="D447" s="830"/>
      <c r="E447" s="830"/>
      <c r="F447" s="830"/>
      <c r="G447" s="831"/>
    </row>
    <row r="448" spans="1:7" ht="29.45" customHeight="1" x14ac:dyDescent="0.25">
      <c r="A448" s="414" t="str">
        <f>'02 LISTA CONTROLLO E RAPPORTO'!A425</f>
        <v/>
      </c>
      <c r="B448" s="195">
        <v>2502.0700000000002</v>
      </c>
      <c r="C448" s="75" t="str">
        <f>'02 LISTA CONTROLLO E RAPPORTO'!C425</f>
        <v>Descrizione del difetto: la manutenzione periodica dell’impianto rivelatore di gas non è stata eseguita come da contratto.</v>
      </c>
      <c r="D448" s="415" t="s">
        <v>1</v>
      </c>
      <c r="E448" s="344"/>
      <c r="F448" s="344"/>
      <c r="G448" s="345"/>
    </row>
    <row r="449" spans="1:7" ht="15" customHeight="1" thickBot="1" x14ac:dyDescent="0.3">
      <c r="A449" s="399" t="str">
        <f>'02 LISTA CONTROLLO E RAPPORTO'!A426</f>
        <v/>
      </c>
      <c r="B449" s="400"/>
      <c r="C449" s="821" t="str">
        <f>'02 LISTA CONTROLLO E RAPPORTO'!C426</f>
        <v>La manutenzione deve essere eseguita al più presto.</v>
      </c>
      <c r="D449" s="822"/>
      <c r="E449" s="822"/>
      <c r="F449" s="822"/>
      <c r="G449" s="823"/>
    </row>
    <row r="450" spans="1:7" ht="15" customHeight="1" thickBot="1" x14ac:dyDescent="0.3">
      <c r="A450" s="395" t="str">
        <f>'02 LISTA CONTROLLO E RAPPORTO'!A427</f>
        <v/>
      </c>
      <c r="B450" s="203">
        <v>2503</v>
      </c>
      <c r="C450" s="144" t="str">
        <f>'02 LISTA CONTROLLO E RAPPORTO'!C427</f>
        <v>Impianto elettrico specifico all’impianto rivelatore di gas</v>
      </c>
      <c r="D450" s="396"/>
      <c r="E450" s="826"/>
      <c r="F450" s="827"/>
      <c r="G450" s="828"/>
    </row>
    <row r="451" spans="1:7" ht="72.599999999999994" customHeight="1" x14ac:dyDescent="0.25">
      <c r="A451" s="412" t="str">
        <f>'02 LISTA CONTROLLO E RAPPORTO'!A428</f>
        <v/>
      </c>
      <c r="B451" s="196">
        <v>2503.0100000000002</v>
      </c>
      <c r="C451" s="77" t="str">
        <f>'02 LISTA CONTROLLO E RAPPORTO'!C428</f>
        <v>Descrizione del difetto: è evidente che non tutti i componenti delle installazioni a corrente forte (interruttori, prese, ecc.) e i consumatori di corrente (deumidificatori, stufette, caricatori, ecc.) sono montati a più di 1 m da terra (protezione dalle esplosioni SUVA).</v>
      </c>
      <c r="D451" s="413" t="s">
        <v>1</v>
      </c>
      <c r="E451" s="344"/>
      <c r="F451" s="344"/>
      <c r="G451" s="345"/>
    </row>
    <row r="452" spans="1:7" ht="42.6" customHeight="1" x14ac:dyDescent="0.25">
      <c r="A452" s="399" t="str">
        <f>'02 LISTA CONTROLLO E RAPPORTO'!A429</f>
        <v/>
      </c>
      <c r="B452" s="400"/>
      <c r="C452" s="829" t="str">
        <f>'02 LISTA CONTROLLO E RAPPORTO'!C429</f>
        <v xml:space="preserve">Le installazioni elettriche devono essere modificate in modo che lo spigolo inferiore (interruttori, prese, deumidificatori, stufette, ecc.) si trovi a più di 1 m da terra. ’L’eventuale protezione EMP esistente non deve essere compromessa.   </v>
      </c>
      <c r="D452" s="830"/>
      <c r="E452" s="830"/>
      <c r="F452" s="830"/>
      <c r="G452" s="831"/>
    </row>
    <row r="453" spans="1:7" ht="43.7" customHeight="1" x14ac:dyDescent="0.25">
      <c r="A453" s="414" t="str">
        <f>'02 LISTA CONTROLLO E RAPPORTO'!A430</f>
        <v/>
      </c>
      <c r="B453" s="195">
        <v>2503.02</v>
      </c>
      <c r="C453" s="75" t="str">
        <f>'02 LISTA CONTROLLO E RAPPORTO'!C430</f>
        <v>Descrizione del difetto: non è garantito che con un apparecchio di ventilazione 150 (VA 150) venga impedito il funzionamento di ricircolo dell’aria.</v>
      </c>
      <c r="D453" s="415" t="s">
        <v>1</v>
      </c>
      <c r="E453" s="344"/>
      <c r="F453" s="344"/>
      <c r="G453" s="345"/>
    </row>
    <row r="454" spans="1:7" ht="46.35" customHeight="1" x14ac:dyDescent="0.25">
      <c r="A454" s="399" t="str">
        <f>'02 LISTA CONTROLLO E RAPPORTO'!A431</f>
        <v/>
      </c>
      <c r="B454" s="226"/>
      <c r="C454" s="829" t="str">
        <f>'02 LISTA CONTROLLO E RAPPORTO'!C431</f>
        <v>Affinché il gruppo di ventilazione possa essere utilizzato per eliminare i vapori infiammabili senza che questi prendano fuoco a causa di un eventuale riscaldatore d’aria elettrico, il VA 150 non deve poter funzionare con aria di ricircolo.</v>
      </c>
      <c r="D454" s="830"/>
      <c r="E454" s="830"/>
      <c r="F454" s="830"/>
      <c r="G454" s="831"/>
    </row>
    <row r="455" spans="1:7" ht="43.7" customHeight="1" x14ac:dyDescent="0.25">
      <c r="A455" s="403" t="str">
        <f>'02 LISTA CONTROLLO E RAPPORTO'!A432</f>
        <v/>
      </c>
      <c r="B455" s="222"/>
      <c r="C455" s="829" t="str">
        <f>'02 LISTA CONTROLLO E RAPPORTO'!C432</f>
        <v>I tubi flessibili devono essere collegati tra loro (tramite attacco rapido o un raccordo) e piombati affinché l’apporto di aria fresca sia garantita in qualsiasi momento. Nel locale degli attrezzi si può rinunciare a montare un filtro antigas.</v>
      </c>
      <c r="D455" s="830"/>
      <c r="E455" s="830"/>
      <c r="F455" s="830"/>
      <c r="G455" s="831"/>
    </row>
    <row r="456" spans="1:7" ht="29.45" customHeight="1" x14ac:dyDescent="0.25">
      <c r="A456" s="414" t="str">
        <f>'02 LISTA CONTROLLO E RAPPORTO'!A433</f>
        <v/>
      </c>
      <c r="B456" s="195">
        <v>2503.0300000000002</v>
      </c>
      <c r="C456" s="75" t="str">
        <f>'02 LISTA CONTROLLO E RAPPORTO'!C433</f>
        <v>Descrizione del difetto: non è garantito che l’apparecchio di ventilazione VA150 possa essere avviato solamente dal quadro secondario (QS).</v>
      </c>
      <c r="D456" s="415" t="s">
        <v>1</v>
      </c>
      <c r="E456" s="344"/>
      <c r="F456" s="344"/>
      <c r="G456" s="345"/>
    </row>
    <row r="457" spans="1:7" ht="46.35" customHeight="1" thickBot="1" x14ac:dyDescent="0.3">
      <c r="A457" s="399" t="str">
        <f>'02 LISTA CONTROLLO E RAPPORTO'!A434</f>
        <v/>
      </c>
      <c r="B457" s="400"/>
      <c r="C457" s="821" t="str">
        <f>'02 LISTA CONTROLLO E RAPPORTO'!C434</f>
        <v xml:space="preserve">Per evitare di dover accedere al locale degli attrezzi per espellere i vapori infiammabili in caso di attivazione dell’impianto rivelatore di gas, l’apparecchio di ventilazione deve poter essere avviato dall’esterno. Gli impianti elettrici devono essere adattati di conseguenza da uno specialista; l’interruttore sul VA dev’essere bypassato. </v>
      </c>
      <c r="D457" s="822"/>
      <c r="E457" s="822"/>
      <c r="F457" s="822"/>
      <c r="G457" s="823"/>
    </row>
    <row r="458" spans="1:7" ht="29.45" customHeight="1" thickBot="1" x14ac:dyDescent="0.3">
      <c r="A458" s="416" t="str">
        <f>'02 LISTA CONTROLLO E RAPPORTO'!A435</f>
        <v/>
      </c>
      <c r="B458" s="190">
        <v>2600</v>
      </c>
      <c r="C458" s="417" t="str">
        <f>'02 LISTA CONTROLLO E RAPPORTO'!C435</f>
        <v xml:space="preserve">Difetti straordinari nel capitolo «Costruzione» secondo le Istruzioni CPCP (art.11 cpv. 5) </v>
      </c>
      <c r="D458" s="418"/>
      <c r="E458" s="824"/>
      <c r="F458" s="824"/>
      <c r="G458" s="825"/>
    </row>
    <row r="459" spans="1:7" ht="15" customHeight="1" x14ac:dyDescent="0.25">
      <c r="A459" s="446" t="str">
        <f>'02 LISTA CONTROLLO E RAPPORTO'!A436</f>
        <v/>
      </c>
      <c r="B459" s="447">
        <v>2601</v>
      </c>
      <c r="C459" s="448" t="str">
        <f>'02 LISTA CONTROLLO E RAPPORTO'!C436</f>
        <v>Descrizione del difetto:</v>
      </c>
      <c r="D459" s="449"/>
      <c r="E459" s="428"/>
      <c r="F459" s="428"/>
      <c r="G459" s="429"/>
    </row>
    <row r="460" spans="1:7" ht="15" customHeight="1" x14ac:dyDescent="0.25">
      <c r="A460" s="450" t="str">
        <f>'02 LISTA CONTROLLO E RAPPORTO'!A437</f>
        <v/>
      </c>
      <c r="B460" s="451">
        <v>2602</v>
      </c>
      <c r="C460" s="452" t="str">
        <f>'02 LISTA CONTROLLO E RAPPORTO'!C437</f>
        <v>Descrizione del difetto:</v>
      </c>
      <c r="D460" s="453"/>
      <c r="E460" s="430"/>
      <c r="F460" s="430"/>
      <c r="G460" s="431"/>
    </row>
    <row r="461" spans="1:7" ht="15" customHeight="1" thickBot="1" x14ac:dyDescent="0.3">
      <c r="A461" s="454" t="str">
        <f>'02 LISTA CONTROLLO E RAPPORTO'!A438</f>
        <v/>
      </c>
      <c r="B461" s="455">
        <v>2603</v>
      </c>
      <c r="C461" s="456" t="str">
        <f>'02 LISTA CONTROLLO E RAPPORTO'!C438</f>
        <v>Descrizione del difetto:</v>
      </c>
      <c r="D461" s="457"/>
      <c r="E461" s="432"/>
      <c r="F461" s="432"/>
      <c r="G461" s="433"/>
    </row>
    <row r="462" spans="1:7" ht="19.5" thickBot="1" x14ac:dyDescent="0.3">
      <c r="A462" s="385" t="str">
        <f>'02 LISTA CONTROLLO E RAPPORTO'!A439</f>
        <v/>
      </c>
      <c r="B462" s="386">
        <v>3000</v>
      </c>
      <c r="C462" s="387" t="str">
        <f>'02 LISTA CONTROLLO E RAPPORTO'!C439</f>
        <v>Ventilazione</v>
      </c>
      <c r="D462" s="434"/>
      <c r="E462" s="435"/>
      <c r="F462" s="435"/>
      <c r="G462" s="436"/>
    </row>
    <row r="463" spans="1:7" ht="15" customHeight="1" thickBot="1" x14ac:dyDescent="0.3">
      <c r="A463" s="389" t="str">
        <f>'02 LISTA CONTROLLO E RAPPORTO'!A440</f>
        <v/>
      </c>
      <c r="B463" s="390">
        <v>3100</v>
      </c>
      <c r="C463" s="408" t="str">
        <f>'02 LISTA CONTROLLO E RAPPORTO'!C440</f>
        <v>Documenti d’esercizio</v>
      </c>
      <c r="D463" s="409"/>
      <c r="E463" s="410"/>
      <c r="F463" s="410"/>
      <c r="G463" s="411"/>
    </row>
    <row r="464" spans="1:7" ht="15" customHeight="1" thickBot="1" x14ac:dyDescent="0.3">
      <c r="A464" s="395" t="str">
        <f>'02 LISTA CONTROLLO E RAPPORTO'!A441</f>
        <v/>
      </c>
      <c r="B464" s="203">
        <v>3101</v>
      </c>
      <c r="C464" s="144" t="str">
        <f>'02 LISTA CONTROLLO E RAPPORTO'!C441</f>
        <v>Schema d’esercizio</v>
      </c>
      <c r="D464" s="396"/>
      <c r="E464" s="826"/>
      <c r="F464" s="827"/>
      <c r="G464" s="828"/>
    </row>
    <row r="465" spans="1:7" ht="30.6" customHeight="1" x14ac:dyDescent="0.25">
      <c r="A465" s="404" t="str">
        <f>'02 LISTA CONTROLLO E RAPPORTO'!A442</f>
        <v/>
      </c>
      <c r="B465" s="186">
        <v>3101.01</v>
      </c>
      <c r="C465" s="66" t="str">
        <f>'02 LISTA CONTROLLO E RAPPORTO'!C442</f>
        <v xml:space="preserve">Descrizione del difetto: lo schema d’esercizio «Ventilazione» (schema di principio con istruzioni per l’uso) non è affisso in modo permanente in un punto idoneo. </v>
      </c>
      <c r="D465" s="405" t="s">
        <v>0</v>
      </c>
      <c r="E465" s="340"/>
      <c r="F465" s="340"/>
      <c r="G465" s="341"/>
    </row>
    <row r="466" spans="1:7" ht="15" customHeight="1" x14ac:dyDescent="0.25">
      <c r="A466" s="399" t="str">
        <f>'02 LISTA CONTROLLO E RAPPORTO'!A443</f>
        <v/>
      </c>
      <c r="B466" s="400"/>
      <c r="C466" s="829" t="str">
        <f>'02 LISTA CONTROLLO E RAPPORTO'!C443</f>
        <v>Lo schema d’esercizio deve essere realizzato e affisso in modo permanente presso l’impianto di ventilazione (VA)</v>
      </c>
      <c r="D466" s="830"/>
      <c r="E466" s="830"/>
      <c r="F466" s="830"/>
      <c r="G466" s="831"/>
    </row>
    <row r="467" spans="1:7" ht="58.35" customHeight="1" x14ac:dyDescent="0.25">
      <c r="A467" s="406" t="str">
        <f>'02 LISTA CONTROLLO E RAPPORTO'!A444</f>
        <v/>
      </c>
      <c r="B467" s="187">
        <v>3101.02</v>
      </c>
      <c r="C467" s="58" t="str">
        <f>'02 LISTA CONTROLLO E RAPPORTO'!C444</f>
        <v>Descrizione del difetto: in rifugi dove è installato o prescritto un impianto di ventilazione centrale o negli impianti di protezione, lo schema d’esercizio «Ventilazione» non corrisponde all’impianto presente nella costruzione.</v>
      </c>
      <c r="D467" s="407" t="s">
        <v>0</v>
      </c>
      <c r="E467" s="340"/>
      <c r="F467" s="340"/>
      <c r="G467" s="341"/>
    </row>
    <row r="468" spans="1:7" ht="16.350000000000001" customHeight="1" x14ac:dyDescent="0.25">
      <c r="A468" s="399" t="str">
        <f>'02 LISTA CONTROLLO E RAPPORTO'!A445</f>
        <v/>
      </c>
      <c r="B468" s="400"/>
      <c r="C468" s="829" t="str">
        <f>'02 LISTA CONTROLLO E RAPPORTO'!C445</f>
        <v>Lo schema d’esercizio deve essere completato, corretto o ridisegnato.</v>
      </c>
      <c r="D468" s="830"/>
      <c r="E468" s="830"/>
      <c r="F468" s="830"/>
      <c r="G468" s="831"/>
    </row>
    <row r="469" spans="1:7" ht="29.45" customHeight="1" x14ac:dyDescent="0.25">
      <c r="A469" s="406" t="str">
        <f>'02 LISTA CONTROLLO E RAPPORTO'!A446</f>
        <v/>
      </c>
      <c r="B469" s="187">
        <v>3101.03</v>
      </c>
      <c r="C469" s="58" t="str">
        <f>'02 LISTA CONTROLLO E RAPPORTO'!C446</f>
        <v>Descrizione del difetto: in base allo schema/alle istruzioni non è possibile impostare i seguenti modi d’esercizio:</v>
      </c>
      <c r="D469" s="407" t="s">
        <v>0</v>
      </c>
      <c r="E469" s="340"/>
      <c r="F469" s="340"/>
      <c r="G469" s="341"/>
    </row>
    <row r="470" spans="1:7" ht="15" customHeight="1" x14ac:dyDescent="0.25">
      <c r="A470" s="399" t="str">
        <f>'02 LISTA CONTROLLO E RAPPORTO'!A447</f>
        <v/>
      </c>
      <c r="B470" s="226"/>
      <c r="C470" s="835" t="str">
        <f>'02 LISTA CONTROLLO E RAPPORTO'!C447</f>
        <v>-        funzionamento di manutenzione,</v>
      </c>
      <c r="D470" s="836"/>
      <c r="E470" s="836"/>
      <c r="F470" s="836"/>
      <c r="G470" s="837"/>
    </row>
    <row r="471" spans="1:7" ht="15" customHeight="1" x14ac:dyDescent="0.25">
      <c r="A471" s="403" t="str">
        <f>'02 LISTA CONTROLLO E RAPPORTO'!A448</f>
        <v/>
      </c>
      <c r="B471" s="219"/>
      <c r="C471" s="835" t="str">
        <f>'02 LISTA CONTROLLO E RAPPORTO'!C448</f>
        <v>-        funzionamento con aria di ricircolo,</v>
      </c>
      <c r="D471" s="836"/>
      <c r="E471" s="836"/>
      <c r="F471" s="836"/>
      <c r="G471" s="837"/>
    </row>
    <row r="472" spans="1:7" ht="15" customHeight="1" x14ac:dyDescent="0.25">
      <c r="A472" s="403" t="str">
        <f>'02 LISTA CONTROLLO E RAPPORTO'!A449</f>
        <v/>
      </c>
      <c r="B472" s="219"/>
      <c r="C472" s="835" t="str">
        <f>'02 LISTA CONTROLLO E RAPPORTO'!C449</f>
        <v>-        funzionamento senza filtri antigas,</v>
      </c>
      <c r="D472" s="836"/>
      <c r="E472" s="836"/>
      <c r="F472" s="836"/>
      <c r="G472" s="837"/>
    </row>
    <row r="473" spans="1:7" ht="15" customHeight="1" x14ac:dyDescent="0.25">
      <c r="A473" s="403" t="str">
        <f>'02 LISTA CONTROLLO E RAPPORTO'!A450</f>
        <v/>
      </c>
      <c r="B473" s="219"/>
      <c r="C473" s="835" t="str">
        <f>'02 LISTA CONTROLLO E RAPPORTO'!C450</f>
        <v>-        funzionamento con filtri antigas e</v>
      </c>
      <c r="D473" s="836"/>
      <c r="E473" s="836"/>
      <c r="F473" s="836"/>
      <c r="G473" s="837"/>
    </row>
    <row r="474" spans="1:7" ht="15" customHeight="1" x14ac:dyDescent="0.25">
      <c r="A474" s="403" t="str">
        <f>'02 LISTA CONTROLLO E RAPPORTO'!A451</f>
        <v/>
      </c>
      <c r="B474" s="219"/>
      <c r="C474" s="835" t="str">
        <f>'02 LISTA CONTROLLO E RAPPORTO'!C451</f>
        <v>-        funzionamento d’emergenza.</v>
      </c>
      <c r="D474" s="836"/>
      <c r="E474" s="836"/>
      <c r="F474" s="836"/>
      <c r="G474" s="837"/>
    </row>
    <row r="475" spans="1:7" ht="29.45" customHeight="1" x14ac:dyDescent="0.25">
      <c r="A475" s="403" t="str">
        <f>'02 LISTA CONTROLLO E RAPPORTO'!A452</f>
        <v/>
      </c>
      <c r="B475" s="219"/>
      <c r="C475" s="838" t="str">
        <f>'02 LISTA CONTROLLO E RAPPORTO'!C452</f>
        <v>Da controllare nei rifugi dove è prescritto o montato un impianto di ventilazione (VA) centrale (rifugi a partire da 800 posti protetti).</v>
      </c>
      <c r="D475" s="839"/>
      <c r="E475" s="839"/>
      <c r="F475" s="839"/>
      <c r="G475" s="840"/>
    </row>
    <row r="476" spans="1:7" ht="30" customHeight="1" thickBot="1" x14ac:dyDescent="0.3">
      <c r="A476" s="403" t="str">
        <f>'02 LISTA CONTROLLO E RAPPORTO'!A453</f>
        <v/>
      </c>
      <c r="B476" s="222"/>
      <c r="C476" s="852" t="str">
        <f>'02 LISTA CONTROLLO E RAPPORTO'!C453</f>
        <v>Lo schema d’esercizio «Ventilazione» deve mostrare come impostare i vari tipi di funzionamento. La procedura da seguire deve essere concordata con l’ente cantonale responsabile delle costruzioni di protezione.</v>
      </c>
      <c r="D476" s="853"/>
      <c r="E476" s="853"/>
      <c r="F476" s="853"/>
      <c r="G476" s="854"/>
    </row>
    <row r="477" spans="1:7" ht="15" customHeight="1" thickBot="1" x14ac:dyDescent="0.3">
      <c r="A477" s="395" t="str">
        <f>'02 LISTA CONTROLLO E RAPPORTO'!A454</f>
        <v/>
      </c>
      <c r="B477" s="203">
        <v>3102</v>
      </c>
      <c r="C477" s="144" t="str">
        <f>'02 LISTA CONTROLLO E RAPPORTO'!C454</f>
        <v>Marcatura dei componenti in caso di VA centrali</v>
      </c>
      <c r="D477" s="396"/>
      <c r="E477" s="826"/>
      <c r="F477" s="827"/>
      <c r="G477" s="828"/>
    </row>
    <row r="478" spans="1:7" ht="43.7" customHeight="1" x14ac:dyDescent="0.25">
      <c r="A478" s="404" t="str">
        <f>'02 LISTA CONTROLLO E RAPPORTO'!A455</f>
        <v/>
      </c>
      <c r="B478" s="186">
        <v>3102.01</v>
      </c>
      <c r="C478" s="66" t="str">
        <f>'02 LISTA CONTROLLO E RAPPORTO'!C455</f>
        <v>Descrizione del difetto: la numerazione e le posizioni delle ITM e dello schema d’esercizio non corrispondono alle marcature sui componenti.</v>
      </c>
      <c r="D478" s="405" t="s">
        <v>0</v>
      </c>
      <c r="E478" s="340"/>
      <c r="F478" s="340"/>
      <c r="G478" s="341"/>
    </row>
    <row r="479" spans="1:7" ht="15" customHeight="1" x14ac:dyDescent="0.25">
      <c r="A479" s="399" t="str">
        <f>'02 LISTA CONTROLLO E RAPPORTO'!A456</f>
        <v/>
      </c>
      <c r="B479" s="400"/>
      <c r="C479" s="829" t="str">
        <f>'02 LISTA CONTROLLO E RAPPORTO'!C456</f>
        <v>Le marcature devono essere corrette o completate.</v>
      </c>
      <c r="D479" s="830"/>
      <c r="E479" s="830"/>
      <c r="F479" s="830"/>
      <c r="G479" s="831"/>
    </row>
    <row r="480" spans="1:7" ht="29.45" customHeight="1" x14ac:dyDescent="0.25">
      <c r="A480" s="406" t="str">
        <f>'02 LISTA CONTROLLO E RAPPORTO'!A457</f>
        <v/>
      </c>
      <c r="B480" s="187">
        <v>3102.02</v>
      </c>
      <c r="C480" s="58" t="str">
        <f>'02 LISTA CONTROLLO E RAPPORTO'!C457</f>
        <v>Descrizione del difetto: le marcature non sono applicate in modo permanente e da escludere qualsiasi possibilità di confusione.</v>
      </c>
      <c r="D480" s="407" t="s">
        <v>0</v>
      </c>
      <c r="E480" s="340"/>
      <c r="F480" s="340"/>
      <c r="G480" s="341"/>
    </row>
    <row r="481" spans="1:7" ht="59.45" customHeight="1" thickBot="1" x14ac:dyDescent="0.3">
      <c r="A481" s="399" t="str">
        <f>'02 LISTA CONTROLLO E RAPPORTO'!A458</f>
        <v/>
      </c>
      <c r="B481" s="400"/>
      <c r="C481" s="821" t="str">
        <f>'02 LISTA CONTROLLO E RAPPORTO'!C458</f>
        <v>Le marcature (p. es. adesivi, targhette d’alluminio con catenella, ecc.) devono essere applicate in modo permanente nel punto previsto per essere inequivocabilmente associate al rispettivo componente. Grazie alle marcature, allo schema d’esercizio e alle istruzioni per l’uso, le componenti dell’impianto sono gestibili anche da personale non specializzato.</v>
      </c>
      <c r="D481" s="822"/>
      <c r="E481" s="822"/>
      <c r="F481" s="822"/>
      <c r="G481" s="823"/>
    </row>
    <row r="482" spans="1:7" ht="15" customHeight="1" thickBot="1" x14ac:dyDescent="0.3">
      <c r="A482" s="389" t="str">
        <f>'02 LISTA CONTROLLO E RAPPORTO'!A459</f>
        <v/>
      </c>
      <c r="B482" s="390">
        <v>3200</v>
      </c>
      <c r="C482" s="408" t="str">
        <f>'02 LISTA CONTROLLO E RAPPORTO'!C459</f>
        <v>Chiuse</v>
      </c>
      <c r="D482" s="409"/>
      <c r="E482" s="410"/>
      <c r="F482" s="410"/>
      <c r="G482" s="411"/>
    </row>
    <row r="483" spans="1:7" ht="15" customHeight="1" thickBot="1" x14ac:dyDescent="0.3">
      <c r="A483" s="395" t="str">
        <f>'02 LISTA CONTROLLO E RAPPORTO'!A460</f>
        <v/>
      </c>
      <c r="B483" s="203">
        <v>3201</v>
      </c>
      <c r="C483" s="144" t="str">
        <f>'02 LISTA CONTROLLO E RAPPORTO'!C460</f>
        <v>Cartelli indicatori e tempi di ricambio dell’aria</v>
      </c>
      <c r="D483" s="396"/>
      <c r="E483" s="826"/>
      <c r="F483" s="827"/>
      <c r="G483" s="828"/>
    </row>
    <row r="484" spans="1:7" ht="29.45" customHeight="1" x14ac:dyDescent="0.25">
      <c r="A484" s="397" t="str">
        <f>'02 LISTA CONTROLLO E RAPPORTO'!A461</f>
        <v/>
      </c>
      <c r="B484" s="189">
        <v>3201.01</v>
      </c>
      <c r="C484" s="68" t="str">
        <f>'02 LISTA CONTROLLO E RAPPORTO'!C461</f>
        <v>Descrizione del difetto: nelle chiuse non è affisso in modo permanente un cartello con il tempo di spurgo della chiusa.</v>
      </c>
      <c r="D484" s="398" t="s">
        <v>2073</v>
      </c>
      <c r="E484" s="346"/>
      <c r="F484" s="346"/>
      <c r="G484" s="347"/>
    </row>
    <row r="485" spans="1:7" ht="72.599999999999994" customHeight="1" x14ac:dyDescent="0.25">
      <c r="A485" s="399" t="str">
        <f>'02 LISTA CONTROLLO E RAPPORTO'!A462</f>
        <v/>
      </c>
      <c r="B485" s="400"/>
      <c r="C485" s="829" t="str">
        <f>'02 LISTA CONTROLLO E RAPPORTO'!C462</f>
        <v>Se il tempo di spurgo della chiusa (tempo necessario per 4 ricambi d’aria) non è chiaramente indicato nella documentazione dell’impianto, una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85" s="830"/>
      <c r="E485" s="830"/>
      <c r="F485" s="830"/>
      <c r="G485" s="831"/>
    </row>
    <row r="486" spans="1:7" ht="15" customHeight="1" x14ac:dyDescent="0.25">
      <c r="A486" s="406" t="str">
        <f>'02 LISTA CONTROLLO E RAPPORTO'!A463</f>
        <v/>
      </c>
      <c r="B486" s="187">
        <v>3201.02</v>
      </c>
      <c r="C486" s="58" t="str">
        <f>'02 LISTA CONTROLLO E RAPPORTO'!C463</f>
        <v>Descrizione del difetto: per lo spurgo della chiusa occorrono più di 15 minuti.</v>
      </c>
      <c r="D486" s="407" t="s">
        <v>0</v>
      </c>
      <c r="E486" s="340"/>
      <c r="F486" s="340"/>
      <c r="G486" s="341"/>
    </row>
    <row r="487" spans="1:7" ht="58.7" customHeight="1" thickBot="1" x14ac:dyDescent="0.3">
      <c r="A487" s="399" t="str">
        <f>'02 LISTA CONTROLLO E RAPPORTO'!A464</f>
        <v/>
      </c>
      <c r="B487" s="400"/>
      <c r="C487" s="821" t="str">
        <f>'02 LISTA CONTROLLO E RAPPORTO'!C464</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87" s="822"/>
      <c r="E487" s="822"/>
      <c r="F487" s="822"/>
      <c r="G487" s="823"/>
    </row>
    <row r="488" spans="1:7" ht="15" customHeight="1" thickBot="1" x14ac:dyDescent="0.3">
      <c r="A488" s="395" t="str">
        <f>'02 LISTA CONTROLLO E RAPPORTO'!A465</f>
        <v/>
      </c>
      <c r="B488" s="203">
        <v>3202</v>
      </c>
      <c r="C488" s="144" t="str">
        <f>'02 LISTA CONTROLLO E RAPPORTO'!C465</f>
        <v>Chiusa separata verso la sala macchine</v>
      </c>
      <c r="D488" s="396"/>
      <c r="E488" s="826"/>
      <c r="F488" s="827"/>
      <c r="G488" s="828"/>
    </row>
    <row r="489" spans="1:7" ht="29.45" customHeight="1" x14ac:dyDescent="0.25">
      <c r="A489" s="397" t="str">
        <f>'02 LISTA CONTROLLO E RAPPORTO'!A466</f>
        <v/>
      </c>
      <c r="B489" s="189">
        <v>3202.01</v>
      </c>
      <c r="C489" s="68" t="str">
        <f>'02 LISTA CONTROLLO E RAPPORTO'!C466</f>
        <v>Descrizione del difetto: nella chiusa della sala macchine non è affisso in modo permanente un cartello con il tempo di spurgo della chiusa.</v>
      </c>
      <c r="D489" s="398" t="s">
        <v>2073</v>
      </c>
      <c r="E489" s="346"/>
      <c r="F489" s="346"/>
      <c r="G489" s="347"/>
    </row>
    <row r="490" spans="1:7" ht="72.599999999999994" customHeight="1" x14ac:dyDescent="0.25">
      <c r="A490" s="399" t="str">
        <f>'02 LISTA CONTROLLO E RAPPORTO'!A467</f>
        <v/>
      </c>
      <c r="B490" s="400"/>
      <c r="C490" s="829" t="str">
        <f>'02 LISTA CONTROLLO E RAPPORTO'!C467</f>
        <v>Se il tempo di spurgo della chiusa (tempo necessario per 4 ricambi d’aria) non è chiaramente indicato nella documentazione dell’impianto, ditta specializzata va incaricata di fornire il dato (con l’ausilio della misurazione della portata d’aria). Il tempo necessario per effettuare 4 ricambi d’aria in caso di funzionamento con filtro (senza aria di ricircolo) dev’essere affisso in modo permanente e ben leggibile all’interno della chiusa. La procedura da seguire deve essere concordata con l’ente cantonale responsabile delle costruzioni di protezione.</v>
      </c>
      <c r="D490" s="830"/>
      <c r="E490" s="830"/>
      <c r="F490" s="830"/>
      <c r="G490" s="831"/>
    </row>
    <row r="491" spans="1:7" ht="15" customHeight="1" x14ac:dyDescent="0.25">
      <c r="A491" s="406" t="str">
        <f>'02 LISTA CONTROLLO E RAPPORTO'!A468</f>
        <v/>
      </c>
      <c r="B491" s="187">
        <v>3202.02</v>
      </c>
      <c r="C491" s="58" t="str">
        <f>'02 LISTA CONTROLLO E RAPPORTO'!C468</f>
        <v>Descrizione del difetto: per lo spurgo della chiusa occorrono più di 15 minuti.</v>
      </c>
      <c r="D491" s="407" t="s">
        <v>0</v>
      </c>
      <c r="E491" s="340"/>
      <c r="F491" s="340"/>
      <c r="G491" s="341"/>
    </row>
    <row r="492" spans="1:7" ht="57.6" customHeight="1" x14ac:dyDescent="0.25">
      <c r="A492" s="399" t="str">
        <f>'02 LISTA CONTROLLO E RAPPORTO'!A469</f>
        <v/>
      </c>
      <c r="B492" s="400"/>
      <c r="C492" s="829" t="str">
        <f>'02 LISTA CONTROLLO E RAPPORTO'!C469</f>
        <v>Si devono adottare delle misure secondo le Istruzioni tecniche per il rimodernamento degli impianti e dei rifugi speciali (ITR 1997 Impianti) atte a ridurre i tempi di spurgo della chiusa. Questo lavoro va affidato a una ditta specializzata e la procedura da seguire deve essere concordata con l’ente cantonale responsabile delle costruzioni di protezione.</v>
      </c>
      <c r="D492" s="830"/>
      <c r="E492" s="830"/>
      <c r="F492" s="830"/>
      <c r="G492" s="831"/>
    </row>
    <row r="493" spans="1:7" ht="30" x14ac:dyDescent="0.25">
      <c r="A493" s="439" t="str">
        <f>'02 LISTA CONTROLLO E RAPPORTO'!A470</f>
        <v/>
      </c>
      <c r="B493" s="61">
        <v>3202.03</v>
      </c>
      <c r="C493" s="12" t="str">
        <f>'02 LISTA CONTROLLO E RAPPORTO'!C470</f>
        <v>Descrizione del difetto: manca un pezzo di tubo amovibile nel canale di scarico dell’aria.</v>
      </c>
      <c r="D493" s="440" t="s">
        <v>2073</v>
      </c>
      <c r="E493" s="346"/>
      <c r="F493" s="346"/>
      <c r="G493" s="347"/>
    </row>
    <row r="494" spans="1:7" ht="31.35" customHeight="1" x14ac:dyDescent="0.25">
      <c r="A494" s="399" t="str">
        <f>'02 LISTA CONTROLLO E RAPPORTO'!A471</f>
        <v/>
      </c>
      <c r="B494" s="400"/>
      <c r="C494" s="829" t="str">
        <f>'02 LISTA CONTROLLO E RAPPORTO'!C471</f>
        <v>Si deve disporre il montaggio di questo tubo. La procedura da seguire deve essere concordata con l’ente cantonale responsabile delle costruzioni di protezione.</v>
      </c>
      <c r="D494" s="830"/>
      <c r="E494" s="830"/>
      <c r="F494" s="830"/>
      <c r="G494" s="831"/>
    </row>
    <row r="495" spans="1:7" ht="29.45" customHeight="1" x14ac:dyDescent="0.25">
      <c r="A495" s="406" t="str">
        <f>'02 LISTA CONTROLLO E RAPPORTO'!A472</f>
        <v/>
      </c>
      <c r="B495" s="187">
        <v>3202.04</v>
      </c>
      <c r="C495" s="58" t="str">
        <f>'02 LISTA CONTROLLO E RAPPORTO'!C472</f>
        <v xml:space="preserve">Descrizione del difetto: mancano le istruzioni per l’uso e gli attrezzi necessari per il montaggio del pezzo di tubo amovibile del canale di scarico dell’aria. </v>
      </c>
      <c r="D495" s="407" t="s">
        <v>0</v>
      </c>
      <c r="E495" s="340"/>
      <c r="F495" s="340"/>
      <c r="G495" s="341"/>
    </row>
    <row r="496" spans="1:7" ht="15.75" thickBot="1" x14ac:dyDescent="0.3">
      <c r="A496" s="399" t="str">
        <f>'02 LISTA CONTROLLO E RAPPORTO'!A473</f>
        <v/>
      </c>
      <c r="B496" s="226"/>
      <c r="C496" s="829" t="str">
        <f>'02 LISTA CONTROLLO E RAPPORTO'!C473</f>
        <v>Le istruzioni per l’uso e gli attrezzi necessari per montare/smontare il pezzo di tubo amovibile del canale di scarico dell’aria devono essere depositati in modo permanente nella chiusa.</v>
      </c>
      <c r="D496" s="830"/>
      <c r="E496" s="830"/>
      <c r="F496" s="830"/>
      <c r="G496" s="831"/>
    </row>
    <row r="497" spans="1:7" ht="15" customHeight="1" thickBot="1" x14ac:dyDescent="0.3">
      <c r="A497" s="389" t="str">
        <f>'02 LISTA CONTROLLO E RAPPORTO'!A474</f>
        <v/>
      </c>
      <c r="B497" s="390">
        <v>3300</v>
      </c>
      <c r="C497" s="408" t="str">
        <f>'02 LISTA CONTROLLO E RAPPORTO'!C474</f>
        <v>Componenti dell’impianto di ventilazione</v>
      </c>
      <c r="D497" s="409"/>
      <c r="E497" s="410"/>
      <c r="F497" s="410"/>
      <c r="G497" s="411"/>
    </row>
    <row r="498" spans="1:7" ht="29.45" customHeight="1" thickBot="1" x14ac:dyDescent="0.3">
      <c r="A498" s="395" t="str">
        <f>'02 LISTA CONTROLLO E RAPPORTO'!A475</f>
        <v/>
      </c>
      <c r="B498" s="203">
        <v>3301</v>
      </c>
      <c r="C498" s="144" t="str">
        <f>'02 LISTA CONTROLLO E RAPPORTO'!C475</f>
        <v>Valvole (valvole di sovrappressione VSP / valvole antiesplosione VAE / valvole combinate VSP/VAE)</v>
      </c>
      <c r="D498" s="396"/>
      <c r="E498" s="826"/>
      <c r="F498" s="827"/>
      <c r="G498" s="828"/>
    </row>
    <row r="499" spans="1:7" ht="29.45" customHeight="1" x14ac:dyDescent="0.25">
      <c r="A499" s="397" t="str">
        <f>'02 LISTA CONTROLLO E RAPPORTO'!A476</f>
        <v/>
      </c>
      <c r="B499" s="189">
        <v>3301.01</v>
      </c>
      <c r="C499" s="68" t="str">
        <f>'02 LISTA CONTROLLO E RAPPORTO'!C476</f>
        <v>Descrizione del difetto: l’accesso alle valvole per l’esecuzione del controllo non è garantito.</v>
      </c>
      <c r="D499" s="398" t="s">
        <v>2073</v>
      </c>
      <c r="E499" s="346"/>
      <c r="F499" s="346"/>
      <c r="G499" s="347"/>
    </row>
    <row r="500" spans="1:7" ht="29.45" customHeight="1" x14ac:dyDescent="0.25">
      <c r="A500" s="399" t="str">
        <f>'02 LISTA CONTROLLO E RAPPORTO'!A477</f>
        <v/>
      </c>
      <c r="B500" s="400"/>
      <c r="C500" s="829" t="str">
        <f>'02 LISTA CONTROLLO E RAPPORTO'!C477</f>
        <v>Non è quindi stato possibile effettuare il controllo delle valvole. Il personale tecnico deve garantire l’accesso.</v>
      </c>
      <c r="D500" s="830"/>
      <c r="E500" s="830"/>
      <c r="F500" s="830"/>
      <c r="G500" s="831"/>
    </row>
    <row r="501" spans="1:7" ht="15" customHeight="1" x14ac:dyDescent="0.25">
      <c r="A501" s="441" t="str">
        <f>'02 LISTA CONTROLLO E RAPPORTO'!A478</f>
        <v/>
      </c>
      <c r="B501" s="194">
        <v>3301.02</v>
      </c>
      <c r="C501" s="60" t="str">
        <f>'02 LISTA CONTROLLO E RAPPORTO'!C478</f>
        <v>Descrizione del difetto: non tutte le valvole sono disponibili e montate.</v>
      </c>
      <c r="D501" s="442" t="s">
        <v>2074</v>
      </c>
      <c r="E501" s="342"/>
      <c r="F501" s="342"/>
      <c r="G501" s="343"/>
    </row>
    <row r="502" spans="1:7" ht="15" customHeight="1" x14ac:dyDescent="0.25">
      <c r="A502" s="401" t="str">
        <f>'02 LISTA CONTROLLO E RAPPORTO'!A479</f>
        <v/>
      </c>
      <c r="B502" s="226"/>
      <c r="C502" s="829" t="str">
        <f>'02 LISTA CONTROLLO E RAPPORTO'!C479</f>
        <v>Le valvole mancanti devono essere montate da una ditta specializzata.</v>
      </c>
      <c r="D502" s="830"/>
      <c r="E502" s="830"/>
      <c r="F502" s="830"/>
      <c r="G502" s="831"/>
    </row>
    <row r="503" spans="1:7" ht="29.45" customHeight="1" x14ac:dyDescent="0.25">
      <c r="A503" s="403" t="str">
        <f>'02 LISTA CONTROLLO E RAPPORTO'!A480</f>
        <v/>
      </c>
      <c r="B503" s="222"/>
      <c r="C503" s="829" t="str">
        <f>'02 LISTA CONTROLLO E RAPPORTO'!C480</f>
        <v>Se non tutte le valvole sono disponibili e montate, la costruzione di protezione non è pronta all’esercizio. La procedura da seguire deve essere concordata con l’ente cantonale responsabile delle costruzioni di protezione.</v>
      </c>
      <c r="D503" s="830"/>
      <c r="E503" s="830"/>
      <c r="F503" s="830"/>
      <c r="G503" s="831"/>
    </row>
    <row r="504" spans="1:7" ht="31.7" customHeight="1" x14ac:dyDescent="0.25">
      <c r="A504" s="439" t="str">
        <f>'02 LISTA CONTROLLO E RAPPORTO'!A481</f>
        <v/>
      </c>
      <c r="B504" s="61">
        <v>3301.03</v>
      </c>
      <c r="C504" s="12" t="str">
        <f>'02 LISTA CONTROLLO E RAPPORTO'!C481</f>
        <v>Descrizione del difetto: le valvole non dispongono del contrassegno UFPP (BZS) (etichetta adesiva / targhetta) o di un’omologazione UFPP (BZS) valida.</v>
      </c>
      <c r="D504" s="440" t="s">
        <v>2073</v>
      </c>
      <c r="E504" s="346"/>
      <c r="F504" s="346"/>
      <c r="G504" s="347"/>
    </row>
    <row r="505" spans="1:7" ht="29.45" customHeight="1" x14ac:dyDescent="0.25">
      <c r="A505" s="401" t="str">
        <f>'02 LISTA CONTROLLO E RAPPORTO'!A482</f>
        <v/>
      </c>
      <c r="B505" s="226"/>
      <c r="C505" s="829" t="str">
        <f>'02 LISTA CONTROLLO E RAPPORTO'!C482</f>
        <v>Le valvole non più ammesse sono elencate in una tabella nell’appendice 3 delle ITR 1997 Impianti.</v>
      </c>
      <c r="D505" s="830"/>
      <c r="E505" s="830"/>
      <c r="F505" s="830"/>
      <c r="G505" s="831"/>
    </row>
    <row r="506" spans="1:7" ht="29.45" customHeight="1" x14ac:dyDescent="0.25">
      <c r="A506" s="403" t="str">
        <f>'02 LISTA CONTROLLO E RAPPORTO'!A483</f>
        <v/>
      </c>
      <c r="B506" s="222"/>
      <c r="C506" s="829" t="str">
        <f>'02 LISTA CONTROLLO E RAPPORTO'!C483</f>
        <v>Le valvole devono essere sostituite. La procedura da seguire deve essere concordata con l’ente cantonale responsabile delle costruzioni di protezione.</v>
      </c>
      <c r="D506" s="830"/>
      <c r="E506" s="830"/>
      <c r="F506" s="830"/>
      <c r="G506" s="831"/>
    </row>
    <row r="507" spans="1:7" ht="29.45" customHeight="1" x14ac:dyDescent="0.25">
      <c r="A507" s="406" t="str">
        <f>'02 LISTA CONTROLLO E RAPPORTO'!A484</f>
        <v/>
      </c>
      <c r="B507" s="187">
        <v>3301.04</v>
      </c>
      <c r="C507" s="58" t="str">
        <f>'02 LISTA CONTROLLO E RAPPORTO'!C484</f>
        <v>Descrizione del difetto: non tutte le valvole sono pulite e sottoposte a regolare manutenzione.</v>
      </c>
      <c r="D507" s="407" t="s">
        <v>0</v>
      </c>
      <c r="E507" s="340"/>
      <c r="F507" s="340"/>
      <c r="G507" s="341"/>
    </row>
    <row r="508" spans="1:7" ht="29.45" customHeight="1" x14ac:dyDescent="0.25">
      <c r="A508" s="399" t="str">
        <f>'02 LISTA CONTROLLO E RAPPORTO'!A485</f>
        <v/>
      </c>
      <c r="B508" s="400"/>
      <c r="C508" s="829" t="str">
        <f>'02 LISTA CONTROLLO E RAPPORTO'!C485</f>
        <v>Le aperture delle valvole devono essere controllate e si deve eseguire la manutenzione (ITM: controllo del funzionamento, libertà di movimento, sporcizia, residui di vernice, ecc.).</v>
      </c>
      <c r="D508" s="830"/>
      <c r="E508" s="830"/>
      <c r="F508" s="830"/>
      <c r="G508" s="831"/>
    </row>
    <row r="509" spans="1:7" ht="29.45" customHeight="1" x14ac:dyDescent="0.25">
      <c r="A509" s="406" t="str">
        <f>'02 LISTA CONTROLLO E RAPPORTO'!A486</f>
        <v/>
      </c>
      <c r="B509" s="187">
        <v>3301.05</v>
      </c>
      <c r="C509" s="58" t="str">
        <f>'02 LISTA CONTROLLO E RAPPORTO'!C486</f>
        <v>Descrizione del difetto: le griglie di protezione delle valvole sono arrugginite o mancano.</v>
      </c>
      <c r="D509" s="407" t="s">
        <v>0</v>
      </c>
      <c r="E509" s="340"/>
      <c r="F509" s="340"/>
      <c r="G509" s="341"/>
    </row>
    <row r="510" spans="1:7" ht="15" customHeight="1" x14ac:dyDescent="0.25">
      <c r="A510" s="399" t="str">
        <f>'02 LISTA CONTROLLO E RAPPORTO'!A487</f>
        <v/>
      </c>
      <c r="B510" s="400"/>
      <c r="C510" s="829" t="str">
        <f>'02 LISTA CONTROLLO E RAPPORTO'!C487</f>
        <v>Le griglie arrugginite o mancanti devono essere sostituite o procurate e montate.</v>
      </c>
      <c r="D510" s="830"/>
      <c r="E510" s="830"/>
      <c r="F510" s="830"/>
      <c r="G510" s="831"/>
    </row>
    <row r="511" spans="1:7" ht="29.45" customHeight="1" x14ac:dyDescent="0.25">
      <c r="A511" s="439" t="str">
        <f>'02 LISTA CONTROLLO E RAPPORTO'!A488</f>
        <v/>
      </c>
      <c r="B511" s="61">
        <v>3301.06</v>
      </c>
      <c r="C511" s="12" t="str">
        <f>'02 LISTA CONTROLLO E RAPPORTO'!C488</f>
        <v>Descrizione del difetto: nelle valvole che danno direttamente all’esterno mancano le piastre paraschegge.</v>
      </c>
      <c r="D511" s="440" t="s">
        <v>2073</v>
      </c>
      <c r="E511" s="346"/>
      <c r="F511" s="346"/>
      <c r="G511" s="347"/>
    </row>
    <row r="512" spans="1:7" ht="29.45" customHeight="1" x14ac:dyDescent="0.25">
      <c r="A512" s="399" t="str">
        <f>'02 LISTA CONTROLLO E RAPPORTO'!A489</f>
        <v/>
      </c>
      <c r="B512" s="400"/>
      <c r="C512" s="829" t="str">
        <f>'02 LISTA CONTROLLO E RAPPORTO'!C489</f>
        <v>Le piastre paraschegge mancanti devono essere procurate e montate. Si devono utilizzare piastre paraschegge omologate UFPP (BZS).</v>
      </c>
      <c r="D512" s="830"/>
      <c r="E512" s="830"/>
      <c r="F512" s="830"/>
      <c r="G512" s="831"/>
    </row>
    <row r="513" spans="1:7" ht="29.45" customHeight="1" x14ac:dyDescent="0.25">
      <c r="A513" s="439" t="str">
        <f>'02 LISTA CONTROLLO E RAPPORTO'!A490</f>
        <v/>
      </c>
      <c r="B513" s="61">
        <v>3301.07</v>
      </c>
      <c r="C513" s="12" t="str">
        <f>'02 LISTA CONTROLLO E RAPPORTO'!C490</f>
        <v>Descrizione del difetto: non tutte le valvole VAE, VAE/PF, VSP, VSP/VAE sono funzionanti (le VSP, VSP/VAE non si aprono in caso di sovrappressione).</v>
      </c>
      <c r="D513" s="440" t="s">
        <v>2073</v>
      </c>
      <c r="E513" s="346"/>
      <c r="F513" s="346"/>
      <c r="G513" s="347"/>
    </row>
    <row r="514" spans="1:7" ht="29.45" customHeight="1" thickBot="1" x14ac:dyDescent="0.3">
      <c r="A514" s="399" t="str">
        <f>'02 LISTA CONTROLLO E RAPPORTO'!A491</f>
        <v/>
      </c>
      <c r="B514" s="400"/>
      <c r="C514" s="821" t="str">
        <f>'02 LISTA CONTROLLO E RAPPORTO'!C491</f>
        <v>In presenza di un difetto ci si deve accordare con l’ente cantonale responsabile delle costruzioni di protezione su come procedere.</v>
      </c>
      <c r="D514" s="822"/>
      <c r="E514" s="822"/>
      <c r="F514" s="822"/>
      <c r="G514" s="823"/>
    </row>
    <row r="515" spans="1:7" ht="15" customHeight="1" thickBot="1" x14ac:dyDescent="0.3">
      <c r="A515" s="395" t="str">
        <f>'02 LISTA CONTROLLO E RAPPORTO'!A492</f>
        <v/>
      </c>
      <c r="B515" s="203">
        <v>3302</v>
      </c>
      <c r="C515" s="144" t="str">
        <f>'02 LISTA CONTROLLO E RAPPORTO'!C492</f>
        <v>Filtri antigas (GF)</v>
      </c>
      <c r="D515" s="396"/>
      <c r="E515" s="826"/>
      <c r="F515" s="827"/>
      <c r="G515" s="828"/>
    </row>
    <row r="516" spans="1:7" ht="15" customHeight="1" x14ac:dyDescent="0.25">
      <c r="A516" s="444" t="str">
        <f>'02 LISTA CONTROLLO E RAPPORTO'!A493</f>
        <v/>
      </c>
      <c r="B516" s="197">
        <v>3302.01</v>
      </c>
      <c r="C516" s="70" t="str">
        <f>'02 LISTA CONTROLLO E RAPPORTO'!C493</f>
        <v>Descrizione del difetto: nella costruzione di protezione non sono presenti tutti i GF necessari.</v>
      </c>
      <c r="D516" s="445" t="s">
        <v>2074</v>
      </c>
      <c r="E516" s="342"/>
      <c r="F516" s="342"/>
      <c r="G516" s="343"/>
    </row>
    <row r="517" spans="1:7" ht="29.45" customHeight="1" x14ac:dyDescent="0.25">
      <c r="A517" s="399" t="str">
        <f>'02 LISTA CONTROLLO E RAPPORTO'!A494</f>
        <v/>
      </c>
      <c r="B517" s="226"/>
      <c r="C517" s="829" t="str">
        <f>'02 LISTA CONTROLLO E RAPPORTO'!C494</f>
        <v>I GF mancanti devono essere procurati (solo GF con omologazione UFPP) e installati. I GF (fino a GF300) devono essere coperti con una guaina protettiva.</v>
      </c>
      <c r="D517" s="830"/>
      <c r="E517" s="830"/>
      <c r="F517" s="830"/>
      <c r="G517" s="831"/>
    </row>
    <row r="518" spans="1:7" ht="30.6" customHeight="1" x14ac:dyDescent="0.25">
      <c r="A518" s="403" t="str">
        <f>'02 LISTA CONTROLLO E RAPPORTO'!A495</f>
        <v/>
      </c>
      <c r="B518" s="222"/>
      <c r="C518" s="829" t="str">
        <f>'02 LISTA CONTROLLO E RAPPORTO'!C495</f>
        <v>Se mancano dei GF, la costruzione di protezione non è pronta all’esercizio. La procedura da seguire deve essere concordata con l’ente cantonale responsabile delle costruzioni di protezione.</v>
      </c>
      <c r="D518" s="830"/>
      <c r="E518" s="830"/>
      <c r="F518" s="830"/>
      <c r="G518" s="831"/>
    </row>
    <row r="519" spans="1:7" ht="30" x14ac:dyDescent="0.25">
      <c r="A519" s="439" t="str">
        <f>'02 LISTA CONTROLLO E RAPPORTO'!A496</f>
        <v/>
      </c>
      <c r="B519" s="61">
        <v>3302.02</v>
      </c>
      <c r="C519" s="12" t="str">
        <f>'02 LISTA CONTROLLO E RAPPORTO'!C496</f>
        <v>Descrizione del difetto: i GF non dispongono di un’omologazione UFPP (BZS) valida.</v>
      </c>
      <c r="D519" s="440" t="s">
        <v>2073</v>
      </c>
      <c r="E519" s="346"/>
      <c r="F519" s="346"/>
      <c r="G519" s="347"/>
    </row>
    <row r="520" spans="1:7" ht="29.45" customHeight="1" x14ac:dyDescent="0.25">
      <c r="A520" s="401" t="str">
        <f>'02 LISTA CONTROLLO E RAPPORTO'!A497</f>
        <v/>
      </c>
      <c r="B520" s="226"/>
      <c r="C520" s="829" t="str">
        <f>'02 LISTA CONTROLLO E RAPPORTO'!C497</f>
        <v>I GF devono essere sostituiti. I GF non più ammessi sono elencati in una tabella nell’appendice 3 delle ITR 1997 Impianti.</v>
      </c>
      <c r="D520" s="830"/>
      <c r="E520" s="830"/>
      <c r="F520" s="830"/>
      <c r="G520" s="831"/>
    </row>
    <row r="521" spans="1:7" ht="29.45" customHeight="1" x14ac:dyDescent="0.25">
      <c r="A521" s="403" t="str">
        <f>'02 LISTA CONTROLLO E RAPPORTO'!A498</f>
        <v/>
      </c>
      <c r="B521" s="222"/>
      <c r="C521" s="829" t="str">
        <f>'02 LISTA CONTROLLO E RAPPORTO'!C498</f>
        <v>In presenza di un difetto ci si deve accordare con l’ente cantonale responsabile delle costruzioni di protezione su come procedere.</v>
      </c>
      <c r="D521" s="830"/>
      <c r="E521" s="830"/>
      <c r="F521" s="830"/>
      <c r="G521" s="831"/>
    </row>
    <row r="522" spans="1:7" ht="15" customHeight="1" x14ac:dyDescent="0.25">
      <c r="A522" s="441" t="str">
        <f>'02 LISTA CONTROLLO E RAPPORTO'!A499</f>
        <v/>
      </c>
      <c r="B522" s="194">
        <v>3302.03</v>
      </c>
      <c r="C522" s="60" t="str">
        <f>'02 LISTA CONTROLLO E RAPPORTO'!C499</f>
        <v>Descrizione del difetto: i piombi dei GF sono danneggiati o mancano.</v>
      </c>
      <c r="D522" s="442" t="s">
        <v>2074</v>
      </c>
      <c r="E522" s="342"/>
      <c r="F522" s="342"/>
      <c r="G522" s="343"/>
    </row>
    <row r="523" spans="1:7" ht="60" customHeight="1" x14ac:dyDescent="0.25">
      <c r="A523" s="401" t="str">
        <f>'02 LISTA CONTROLLO E RAPPORTO'!A500</f>
        <v/>
      </c>
      <c r="B523" s="226"/>
      <c r="C523" s="829" t="str">
        <f>'02 LISTA CONTROLLO E RAPPORTO'!C500</f>
        <v>In presenza di piombi danneggiati o rimossi, si deve supporre che i filtri antigas siano stati aperti. D’intesa con l’ente cantonale responsabile delle costruzioni di protezione si deve quindi incaricare il fabbricante o una ditta specializzata (titolare dell’omologazione) di controllare i filtri (aumento del peso per assorbimento di umidità) e sostituirli se i valori prescritti vengono superati.</v>
      </c>
      <c r="D523" s="830"/>
      <c r="E523" s="830"/>
      <c r="F523" s="830"/>
      <c r="G523" s="831"/>
    </row>
    <row r="524" spans="1:7" ht="29.45" customHeight="1" x14ac:dyDescent="0.25">
      <c r="A524" s="403" t="str">
        <f>'02 LISTA CONTROLLO E RAPPORTO'!A501</f>
        <v/>
      </c>
      <c r="B524" s="222"/>
      <c r="C524" s="829" t="str">
        <f>'02 LISTA CONTROLLO E RAPPORTO'!C501</f>
        <v>Se i piombi dei GF sono danneggiati, la costruzione di protezione non è pronta all’esercizio.</v>
      </c>
      <c r="D524" s="830"/>
      <c r="E524" s="830"/>
      <c r="F524" s="830"/>
      <c r="G524" s="831"/>
    </row>
    <row r="525" spans="1:7" ht="15" customHeight="1" x14ac:dyDescent="0.25">
      <c r="A525" s="441" t="str">
        <f>'02 LISTA CONTROLLO E RAPPORTO'!A502</f>
        <v/>
      </c>
      <c r="B525" s="194">
        <v>3302.04</v>
      </c>
      <c r="C525" s="60" t="str">
        <f>'02 LISTA CONTROLLO E RAPPORTO'!C502</f>
        <v>Descrizione del difetto: i GF sono molto arrugginiti o addirittura perforati dalla ruggine.</v>
      </c>
      <c r="D525" s="442" t="s">
        <v>2074</v>
      </c>
      <c r="E525" s="342"/>
      <c r="F525" s="342"/>
      <c r="G525" s="343"/>
    </row>
    <row r="526" spans="1:7" ht="29.45" customHeight="1" x14ac:dyDescent="0.25">
      <c r="A526" s="401" t="str">
        <f>'02 LISTA CONTROLLO E RAPPORTO'!A503</f>
        <v/>
      </c>
      <c r="B526" s="226"/>
      <c r="C526" s="829" t="str">
        <f>'02 LISTA CONTROLLO E RAPPORTO'!C503</f>
        <v>I punti arrugginiti vanno trattati a regola d’arte. In presenza di perforazioni causati dalla ruggine o di altri danni importanti ci si deve accordare con l’ente cantonale responsabile delle costruzioni di protezione su come procedere.</v>
      </c>
      <c r="D526" s="830"/>
      <c r="E526" s="830"/>
      <c r="F526" s="830"/>
      <c r="G526" s="831"/>
    </row>
    <row r="527" spans="1:7" x14ac:dyDescent="0.25">
      <c r="A527" s="403" t="str">
        <f>'02 LISTA CONTROLLO E RAPPORTO'!A504</f>
        <v/>
      </c>
      <c r="B527" s="222"/>
      <c r="C527" s="829" t="str">
        <f>'02 LISTA CONTROLLO E RAPPORTO'!C504</f>
        <v xml:space="preserve">Se i GF sono molto arrugginiti o presentano addirittura perforazioni da ruggine, la costruzione di protezione non è pronta all’esercizio. </v>
      </c>
      <c r="D527" s="830"/>
      <c r="E527" s="830"/>
      <c r="F527" s="830"/>
      <c r="G527" s="831"/>
    </row>
    <row r="528" spans="1:7" ht="15" customHeight="1" x14ac:dyDescent="0.25">
      <c r="A528" s="439" t="str">
        <f>'02 LISTA CONTROLLO E RAPPORTO'!A505</f>
        <v/>
      </c>
      <c r="B528" s="61">
        <v>3302.05</v>
      </c>
      <c r="C528" s="12" t="str">
        <f>'02 LISTA CONTROLLO E RAPPORTO'!C505</f>
        <v>Descrizione del difetto: i GF non sono imbullonati al pavimento.</v>
      </c>
      <c r="D528" s="440" t="s">
        <v>2073</v>
      </c>
      <c r="E528" s="346"/>
      <c r="F528" s="346"/>
      <c r="G528" s="347"/>
    </row>
    <row r="529" spans="1:7" ht="15" customHeight="1" x14ac:dyDescent="0.25">
      <c r="A529" s="399" t="str">
        <f>'02 LISTA CONTROLLO E RAPPORTO'!A506</f>
        <v/>
      </c>
      <c r="B529" s="400"/>
      <c r="C529" s="829" t="str">
        <f>'02 LISTA CONTROLLO E RAPPORTO'!C506</f>
        <v>Si deve incaricare una ditta specializzata di eliminare il difetto.</v>
      </c>
      <c r="D529" s="830"/>
      <c r="E529" s="830"/>
      <c r="F529" s="830"/>
      <c r="G529" s="831"/>
    </row>
    <row r="530" spans="1:7" ht="29.45" customHeight="1" x14ac:dyDescent="0.25">
      <c r="A530" s="439" t="str">
        <f>'02 LISTA CONTROLLO E RAPPORTO'!A507</f>
        <v/>
      </c>
      <c r="B530" s="61">
        <v>3302.06</v>
      </c>
      <c r="C530" s="12" t="str">
        <f>'02 LISTA CONTROLLO E RAPPORTO'!C507</f>
        <v>Descrizione del difetto: la direzione del flusso dell’aria del GF non corrisponde alla direzione del flusso dell’aria del sistema.</v>
      </c>
      <c r="D530" s="440" t="s">
        <v>2073</v>
      </c>
      <c r="E530" s="346"/>
      <c r="F530" s="346"/>
      <c r="G530" s="347"/>
    </row>
    <row r="531" spans="1:7" x14ac:dyDescent="0.25">
      <c r="A531" s="399" t="str">
        <f>'02 LISTA CONTROLLO E RAPPORTO'!A508</f>
        <v/>
      </c>
      <c r="B531" s="400"/>
      <c r="C531" s="829" t="str">
        <f>'02 LISTA CONTROLLO E RAPPORTO'!C508</f>
        <v>Si deve capovolgere il GF. Questo difetto deve essere eliminato da una ditta specializzata.</v>
      </c>
      <c r="D531" s="830"/>
      <c r="E531" s="830"/>
      <c r="F531" s="830"/>
      <c r="G531" s="831"/>
    </row>
    <row r="532" spans="1:7" ht="43.7" customHeight="1" x14ac:dyDescent="0.25">
      <c r="A532" s="439" t="str">
        <f>'02 LISTA CONTROLLO E RAPPORTO'!A509</f>
        <v/>
      </c>
      <c r="B532" s="61">
        <v>3302.07</v>
      </c>
      <c r="C532" s="12" t="str">
        <f>'02 LISTA CONTROLLO E RAPPORTO'!C509</f>
        <v>Descrizione del difetto: i tubi flessibili che collegano i GF (solo i GF 600) al sistema di distribuzione sono in cattivo stato (screpolati o friabili).</v>
      </c>
      <c r="D532" s="440" t="s">
        <v>2073</v>
      </c>
      <c r="E532" s="346"/>
      <c r="F532" s="346"/>
      <c r="G532" s="347"/>
    </row>
    <row r="533" spans="1:7" x14ac:dyDescent="0.25">
      <c r="A533" s="399" t="str">
        <f>'02 LISTA CONTROLLO E RAPPORTO'!A510</f>
        <v/>
      </c>
      <c r="B533" s="400"/>
      <c r="C533" s="829" t="str">
        <f>'02 LISTA CONTROLLO E RAPPORTO'!C510</f>
        <v>I tubi flessibili devono essere trattati (con silicone o sego) o sostituiti.</v>
      </c>
      <c r="D533" s="830"/>
      <c r="E533" s="830"/>
      <c r="F533" s="830"/>
      <c r="G533" s="831"/>
    </row>
    <row r="534" spans="1:7" ht="15" customHeight="1" x14ac:dyDescent="0.25">
      <c r="A534" s="406" t="str">
        <f>'02 LISTA CONTROLLO E RAPPORTO'!A511</f>
        <v/>
      </c>
      <c r="B534" s="187">
        <v>3302.08</v>
      </c>
      <c r="C534" s="58" t="str">
        <f>'02 LISTA CONTROLLO E RAPPORTO'!C511</f>
        <v>Descrizione del difetto: nella costruzione di protezione sono presenti GF di riserva.</v>
      </c>
      <c r="D534" s="407" t="s">
        <v>0</v>
      </c>
      <c r="E534" s="340"/>
      <c r="F534" s="340"/>
      <c r="G534" s="341"/>
    </row>
    <row r="535" spans="1:7" ht="44.45" customHeight="1" thickBot="1" x14ac:dyDescent="0.3">
      <c r="A535" s="399" t="str">
        <f>'02 LISTA CONTROLLO E RAPPORTO'!A512</f>
        <v/>
      </c>
      <c r="B535" s="400"/>
      <c r="C535" s="821" t="str">
        <f>'02 LISTA CONTROLLO E RAPPORTO'!C512</f>
        <v>I GF di riserva presenti devono essere smaltiti correttamente oppure, se provvisti di omologazione UFPP (BZS), utilizzati in un’altra costruzione di protezione. La procedura da seguire deve essere concordata con l’ente cantonale responsabile delle costruzioni di protezione.</v>
      </c>
      <c r="D535" s="822"/>
      <c r="E535" s="822"/>
      <c r="F535" s="822"/>
      <c r="G535" s="823"/>
    </row>
    <row r="536" spans="1:7" ht="15" customHeight="1" thickBot="1" x14ac:dyDescent="0.3">
      <c r="A536" s="395" t="str">
        <f>'02 LISTA CONTROLLO E RAPPORTO'!A513</f>
        <v/>
      </c>
      <c r="B536" s="203">
        <v>3303</v>
      </c>
      <c r="C536" s="144" t="str">
        <f>'02 LISTA CONTROLLO E RAPPORTO'!C513</f>
        <v>Piccoli impianti di ventilazione (VA 40/75/150/300)</v>
      </c>
      <c r="D536" s="396"/>
      <c r="E536" s="826"/>
      <c r="F536" s="827"/>
      <c r="G536" s="828"/>
    </row>
    <row r="537" spans="1:7" ht="29.45" customHeight="1" x14ac:dyDescent="0.25">
      <c r="A537" s="397" t="str">
        <f>'02 LISTA CONTROLLO E RAPPORTO'!A514</f>
        <v/>
      </c>
      <c r="B537" s="189">
        <v>3303.01</v>
      </c>
      <c r="C537" s="68" t="str">
        <f>'02 LISTA CONTROLLO E RAPPORTO'!C514</f>
        <v>Descrizione del difetto: l’accesso al VA non è garantito, non è pertanto possibile eseguire il controllo.</v>
      </c>
      <c r="D537" s="398" t="s">
        <v>2073</v>
      </c>
      <c r="E537" s="346"/>
      <c r="F537" s="346"/>
      <c r="G537" s="347"/>
    </row>
    <row r="538" spans="1:7" ht="29.45" customHeight="1" x14ac:dyDescent="0.25">
      <c r="A538" s="399" t="str">
        <f>'02 LISTA CONTROLLO E RAPPORTO'!A515</f>
        <v/>
      </c>
      <c r="B538" s="400"/>
      <c r="C538" s="829" t="str">
        <f>'02 LISTA CONTROLLO E RAPPORTO'!C515</f>
        <v>L’accesso al VA deve sempre essere garantito affinché si possa eseguire il controllo. Si deve inoltre garantire l’azionamento tramite manovella.</v>
      </c>
      <c r="D538" s="830"/>
      <c r="E538" s="830"/>
      <c r="F538" s="830"/>
      <c r="G538" s="831"/>
    </row>
    <row r="539" spans="1:7" ht="15" customHeight="1" x14ac:dyDescent="0.25">
      <c r="A539" s="441" t="str">
        <f>'02 LISTA CONTROLLO E RAPPORTO'!A516</f>
        <v/>
      </c>
      <c r="B539" s="194">
        <v>3303.02</v>
      </c>
      <c r="C539" s="60" t="str">
        <f>'02 LISTA CONTROLLO E RAPPORTO'!C516</f>
        <v>Descrizione del difetto: non tutti i VA sono presenti nella costruzione di protezione.</v>
      </c>
      <c r="D539" s="442" t="s">
        <v>2074</v>
      </c>
      <c r="E539" s="342"/>
      <c r="F539" s="342"/>
      <c r="G539" s="343"/>
    </row>
    <row r="540" spans="1:7" ht="45" customHeight="1" x14ac:dyDescent="0.25">
      <c r="A540" s="399" t="str">
        <f>'02 LISTA CONTROLLO E RAPPORTO'!A517</f>
        <v/>
      </c>
      <c r="B540" s="400"/>
      <c r="C540" s="829" t="str">
        <f>'02 LISTA CONTROLLO E RAPPORTO'!C517</f>
        <v>I VA mancanti devono essere procurati e installati.Se mancano dei VA, la costruzione di protezione non è pronta all’esercizio. La procedura da seguire deve essere concordata con l’ente cantonale responsabile delle costruzioni di protezione.</v>
      </c>
      <c r="D540" s="830"/>
      <c r="E540" s="830"/>
      <c r="F540" s="830"/>
      <c r="G540" s="831"/>
    </row>
    <row r="541" spans="1:7" ht="29.45" customHeight="1" x14ac:dyDescent="0.25">
      <c r="A541" s="439" t="str">
        <f>'02 LISTA CONTROLLO E RAPPORTO'!A518</f>
        <v/>
      </c>
      <c r="B541" s="61">
        <v>3303.03</v>
      </c>
      <c r="C541" s="12" t="str">
        <f>'02 LISTA CONTROLLO E RAPPORTO'!C518</f>
        <v>Descrizione del difetto: il VA non dispone di un’omologazione UFPP (BZS) valida.</v>
      </c>
      <c r="D541" s="440" t="s">
        <v>2073</v>
      </c>
      <c r="E541" s="346"/>
      <c r="F541" s="346"/>
      <c r="G541" s="347"/>
    </row>
    <row r="542" spans="1:7" x14ac:dyDescent="0.25">
      <c r="A542" s="401" t="str">
        <f>'02 LISTA CONTROLLO E RAPPORTO'!A519</f>
        <v/>
      </c>
      <c r="B542" s="226"/>
      <c r="C542" s="829" t="str">
        <f>'02 LISTA CONTROLLO E RAPPORTO'!C519</f>
        <v>I VA non più ammessi sono elencati in una tabella nell’appendice 3 delle ITR 1997 Impianti.</v>
      </c>
      <c r="D542" s="830"/>
      <c r="E542" s="830"/>
      <c r="F542" s="830"/>
      <c r="G542" s="831"/>
    </row>
    <row r="543" spans="1:7" ht="29.45" customHeight="1" x14ac:dyDescent="0.25">
      <c r="A543" s="403" t="str">
        <f>'02 LISTA CONTROLLO E RAPPORTO'!A520</f>
        <v/>
      </c>
      <c r="B543" s="222"/>
      <c r="C543" s="829" t="str">
        <f>'02 LISTA CONTROLLO E RAPPORTO'!C520</f>
        <v>I VA che non dispongono di un’omologazione UFPP (BZS) valida devono essere sostituiti. La procedura da seguire deve essere concordata con l’ente cantonale responsabile delle costruzioni di protezione.</v>
      </c>
      <c r="D543" s="830"/>
      <c r="E543" s="830"/>
      <c r="F543" s="830"/>
      <c r="G543" s="831"/>
    </row>
    <row r="544" spans="1:7" ht="29.45" customHeight="1" x14ac:dyDescent="0.25">
      <c r="A544" s="406" t="str">
        <f>'02 LISTA CONTROLLO E RAPPORTO'!A521</f>
        <v/>
      </c>
      <c r="B544" s="187">
        <v>3303.04</v>
      </c>
      <c r="C544" s="58" t="str">
        <f>'02 LISTA CONTROLLO E RAPPORTO'!C521</f>
        <v>Descrizione del difetto: mancano una tacca blu (aria fresca) e una tacca rossa (aria filtrata) sul debimetro.</v>
      </c>
      <c r="D544" s="407" t="s">
        <v>0</v>
      </c>
      <c r="E544" s="340"/>
      <c r="F544" s="340"/>
      <c r="G544" s="341"/>
    </row>
    <row r="545" spans="1:7" ht="29.45" customHeight="1" x14ac:dyDescent="0.25">
      <c r="A545" s="399" t="str">
        <f>'02 LISTA CONTROLLO E RAPPORTO'!A522</f>
        <v/>
      </c>
      <c r="B545" s="400"/>
      <c r="C545" s="829" t="str">
        <f>'02 LISTA CONTROLLO E RAPPORTO'!C522</f>
        <v>Si deve incaricare una ditta specializzata di eseguire le misurazioni necessarie e di contrassegnare il debimetro.</v>
      </c>
      <c r="D545" s="830"/>
      <c r="E545" s="830"/>
      <c r="F545" s="830"/>
      <c r="G545" s="831"/>
    </row>
    <row r="546" spans="1:7" ht="29.45" customHeight="1" x14ac:dyDescent="0.25">
      <c r="A546" s="439" t="str">
        <f>'02 LISTA CONTROLLO E RAPPORTO'!A523</f>
        <v/>
      </c>
      <c r="B546" s="61">
        <v>3303.05</v>
      </c>
      <c r="C546" s="12" t="str">
        <f>'02 LISTA CONTROLLO E RAPPORTO'!C523</f>
        <v>Descrizione del difetto: la clappa a farfalla non si muove liberamente o è allentata.</v>
      </c>
      <c r="D546" s="440" t="s">
        <v>2073</v>
      </c>
      <c r="E546" s="346"/>
      <c r="F546" s="346"/>
      <c r="G546" s="347"/>
    </row>
    <row r="547" spans="1:7" ht="15" customHeight="1" x14ac:dyDescent="0.25">
      <c r="A547" s="399" t="str">
        <f>'02 LISTA CONTROLLO E RAPPORTO'!A524</f>
        <v/>
      </c>
      <c r="B547" s="400"/>
      <c r="C547" s="829" t="str">
        <f>'02 LISTA CONTROLLO E RAPPORTO'!C524</f>
        <v>Questo difetto deve essere eliminato da una ditta specializzata.</v>
      </c>
      <c r="D547" s="830"/>
      <c r="E547" s="830"/>
      <c r="F547" s="830"/>
      <c r="G547" s="831"/>
    </row>
    <row r="548" spans="1:7" ht="15" customHeight="1" x14ac:dyDescent="0.25">
      <c r="A548" s="439" t="str">
        <f>'02 LISTA CONTROLLO E RAPPORTO'!A525</f>
        <v/>
      </c>
      <c r="B548" s="61">
        <v>3303.06</v>
      </c>
      <c r="C548" s="12" t="str">
        <f>'02 LISTA CONTROLLO E RAPPORTO'!C525</f>
        <v>Descrizione del difetto: manca la manovella per il funzionamento d’emergenza.</v>
      </c>
      <c r="D548" s="440" t="s">
        <v>2073</v>
      </c>
      <c r="E548" s="346"/>
      <c r="F548" s="346"/>
      <c r="G548" s="347"/>
    </row>
    <row r="549" spans="1:7" ht="15" customHeight="1" x14ac:dyDescent="0.25">
      <c r="A549" s="399" t="str">
        <f>'02 LISTA CONTROLLO E RAPPORTO'!A526</f>
        <v/>
      </c>
      <c r="B549" s="400"/>
      <c r="C549" s="829" t="str">
        <f>'02 LISTA CONTROLLO E RAPPORTO'!C526</f>
        <v>La manovella deve essere procurata presso il fabbricante.</v>
      </c>
      <c r="D549" s="830"/>
      <c r="E549" s="830"/>
      <c r="F549" s="830"/>
      <c r="G549" s="831"/>
    </row>
    <row r="550" spans="1:7" ht="43.7" customHeight="1" x14ac:dyDescent="0.25">
      <c r="A550" s="414" t="str">
        <f>'02 LISTA CONTROLLO E RAPPORTO'!A527</f>
        <v/>
      </c>
      <c r="B550" s="195">
        <v>3303.07</v>
      </c>
      <c r="C550" s="75" t="str">
        <f>'02 LISTA CONTROLLO E RAPPORTO'!C527</f>
        <v>Descrizione del difetto: nei VA con interruttore remoto e accensione automatica e senza collare di protezione fisso (perno per l’azionamento manuale rientrante), manca il cappuccio di protezione dell’albero.</v>
      </c>
      <c r="D550" s="415" t="s">
        <v>1</v>
      </c>
      <c r="E550" s="344"/>
      <c r="F550" s="344"/>
      <c r="G550" s="345"/>
    </row>
    <row r="551" spans="1:7" ht="15" customHeight="1" x14ac:dyDescent="0.25">
      <c r="A551" s="399" t="str">
        <f>'02 LISTA CONTROLLO E RAPPORTO'!A528</f>
        <v/>
      </c>
      <c r="B551" s="400"/>
      <c r="C551" s="829" t="str">
        <f>'02 LISTA CONTROLLO E RAPPORTO'!C528</f>
        <v>Il cappuccio deve essere procurato e montato.</v>
      </c>
      <c r="D551" s="830"/>
      <c r="E551" s="830"/>
      <c r="F551" s="830"/>
      <c r="G551" s="831"/>
    </row>
    <row r="552" spans="1:7" ht="29.45" customHeight="1" x14ac:dyDescent="0.25">
      <c r="A552" s="439" t="str">
        <f>'02 LISTA CONTROLLO E RAPPORTO'!A529</f>
        <v/>
      </c>
      <c r="B552" s="61">
        <v>3303.08</v>
      </c>
      <c r="C552" s="12" t="str">
        <f>'02 LISTA CONTROLLO E RAPPORTO'!C529</f>
        <v>Descrizione del difetto: i tubi flessibili sono danneggiati o non sottoposti a manutenzione (screpolati o friabili).</v>
      </c>
      <c r="D552" s="440" t="s">
        <v>2073</v>
      </c>
      <c r="E552" s="346"/>
      <c r="F552" s="346"/>
      <c r="G552" s="347"/>
    </row>
    <row r="553" spans="1:7" ht="29.45" customHeight="1" x14ac:dyDescent="0.25">
      <c r="A553" s="399" t="str">
        <f>'02 LISTA CONTROLLO E RAPPORTO'!A530</f>
        <v/>
      </c>
      <c r="B553" s="400"/>
      <c r="C553" s="829" t="str">
        <f>'02 LISTA CONTROLLO E RAPPORTO'!C530</f>
        <v>I tubi flessibili devono essere trattati (con silicone o sego) o sostituiti.</v>
      </c>
      <c r="D553" s="830"/>
      <c r="E553" s="830"/>
      <c r="F553" s="830"/>
      <c r="G553" s="831"/>
    </row>
    <row r="554" spans="1:7" ht="15" customHeight="1" x14ac:dyDescent="0.25">
      <c r="A554" s="439" t="str">
        <f>'02 LISTA CONTROLLO E RAPPORTO'!A531</f>
        <v/>
      </c>
      <c r="B554" s="61">
        <v>3303.09</v>
      </c>
      <c r="C554" s="12" t="str">
        <f>'02 LISTA CONTROLLO E RAPPORTO'!C531</f>
        <v>Descrizione del difetto: i tubi flessibili non sono montati correttamente.</v>
      </c>
      <c r="D554" s="440" t="s">
        <v>2073</v>
      </c>
      <c r="E554" s="346"/>
      <c r="F554" s="346"/>
      <c r="G554" s="347"/>
    </row>
    <row r="555" spans="1:7" ht="29.45" customHeight="1" x14ac:dyDescent="0.25">
      <c r="A555" s="399" t="str">
        <f>'02 LISTA CONTROLLO E RAPPORTO'!A532</f>
        <v/>
      </c>
      <c r="B555" s="400"/>
      <c r="C555" s="829" t="str">
        <f>'02 LISTA CONTROLLO E RAPPORTO'!C532</f>
        <v>Questo difetto può compromettere l’esercizio con aria filtrata. I tubi flessibili devono essere invertiti.</v>
      </c>
      <c r="D555" s="830"/>
      <c r="E555" s="830"/>
      <c r="F555" s="830"/>
      <c r="G555" s="831"/>
    </row>
    <row r="556" spans="1:7" ht="29.45" customHeight="1" x14ac:dyDescent="0.25">
      <c r="A556" s="439" t="str">
        <f>'02 LISTA CONTROLLO E RAPPORTO'!A533</f>
        <v/>
      </c>
      <c r="B556" s="61">
        <v>3303.1</v>
      </c>
      <c r="C556" s="12" t="str">
        <f>'02 LISTA CONTROLLO E RAPPORTO'!C533</f>
        <v>Descrizione del difetto: il raccordo dei tubi flessibili è danneggiato o manca.</v>
      </c>
      <c r="D556" s="440" t="s">
        <v>2073</v>
      </c>
      <c r="E556" s="346"/>
      <c r="F556" s="346"/>
      <c r="G556" s="347"/>
    </row>
    <row r="557" spans="1:7" x14ac:dyDescent="0.25">
      <c r="A557" s="399" t="str">
        <f>'02 LISTA CONTROLLO E RAPPORTO'!A534</f>
        <v/>
      </c>
      <c r="B557" s="400"/>
      <c r="C557" s="829" t="str">
        <f>'02 LISTA CONTROLLO E RAPPORTO'!C534</f>
        <v>Il raccordo deve essere sistemato o sostituito (da procurare presso il fabbricante del VA).</v>
      </c>
      <c r="D557" s="830"/>
      <c r="E557" s="830"/>
      <c r="F557" s="830"/>
      <c r="G557" s="831"/>
    </row>
    <row r="558" spans="1:7" ht="29.45" customHeight="1" x14ac:dyDescent="0.25">
      <c r="A558" s="406" t="str">
        <f>'02 LISTA CONTROLLO E RAPPORTO'!A535</f>
        <v/>
      </c>
      <c r="B558" s="187">
        <v>3303.11</v>
      </c>
      <c r="C558" s="58" t="str">
        <f>'02 LISTA CONTROLLO E RAPPORTO'!C535</f>
        <v>Descrizione del difetto: il contenitore dell’acqua di condensazione è danneggiato o manca.</v>
      </c>
      <c r="D558" s="407" t="s">
        <v>0</v>
      </c>
      <c r="E558" s="340"/>
      <c r="F558" s="340"/>
      <c r="G558" s="341"/>
    </row>
    <row r="559" spans="1:7" ht="29.45" customHeight="1" x14ac:dyDescent="0.25">
      <c r="A559" s="399" t="str">
        <f>'02 LISTA CONTROLLO E RAPPORTO'!A536</f>
        <v/>
      </c>
      <c r="B559" s="400"/>
      <c r="C559" s="829" t="str">
        <f>'02 LISTA CONTROLLO E RAPPORTO'!C536</f>
        <v xml:space="preserve">Il contenitore dell’acqua di condensazione deve essere sostituito o procurato e montato nella posizione corretta secondo le istruzioni di montaggio (sospeso in posizione verticale). </v>
      </c>
      <c r="D559" s="830"/>
      <c r="E559" s="830"/>
      <c r="F559" s="830"/>
      <c r="G559" s="831"/>
    </row>
    <row r="560" spans="1:7" ht="29.45" customHeight="1" x14ac:dyDescent="0.25">
      <c r="A560" s="406" t="str">
        <f>'02 LISTA CONTROLLO E RAPPORTO'!A537</f>
        <v/>
      </c>
      <c r="B560" s="187">
        <v>3303.12</v>
      </c>
      <c r="C560" s="58" t="str">
        <f>'02 LISTA CONTROLLO E RAPPORTO'!C537</f>
        <v>Descrizione del difetto: il contenitore dell’acqua di condensazione è bagnato o sporco.</v>
      </c>
      <c r="D560" s="407" t="s">
        <v>0</v>
      </c>
      <c r="E560" s="340"/>
      <c r="F560" s="340"/>
      <c r="G560" s="341"/>
    </row>
    <row r="561" spans="1:7" x14ac:dyDescent="0.25">
      <c r="A561" s="399" t="str">
        <f>'02 LISTA CONTROLLO E RAPPORTO'!A538</f>
        <v/>
      </c>
      <c r="B561" s="400"/>
      <c r="C561" s="829" t="str">
        <f>'02 LISTA CONTROLLO E RAPPORTO'!C538</f>
        <v>Il contenitore dell’acqua di condensazione deve essere svuotato e pulito a fondo oppure sostituito con uno nuovo.</v>
      </c>
      <c r="D561" s="830"/>
      <c r="E561" s="830"/>
      <c r="F561" s="830"/>
      <c r="G561" s="831"/>
    </row>
    <row r="562" spans="1:7" ht="29.45" customHeight="1" x14ac:dyDescent="0.25">
      <c r="A562" s="406" t="str">
        <f>'02 LISTA CONTROLLO E RAPPORTO'!A539</f>
        <v/>
      </c>
      <c r="B562" s="187">
        <v>3303.13</v>
      </c>
      <c r="C562" s="58" t="str">
        <f>'02 LISTA CONTROLLO E RAPPORTO'!C539</f>
        <v>Descrizione del difetto: manca la griglia di protezione (griglia antitopi) nella condotta d’aspirazione della presa d’aria.</v>
      </c>
      <c r="D562" s="407" t="s">
        <v>0</v>
      </c>
      <c r="E562" s="340"/>
      <c r="F562" s="340"/>
      <c r="G562" s="341"/>
    </row>
    <row r="563" spans="1:7" ht="15" customHeight="1" x14ac:dyDescent="0.25">
      <c r="A563" s="399" t="str">
        <f>'02 LISTA CONTROLLO E RAPPORTO'!A540</f>
        <v/>
      </c>
      <c r="B563" s="400"/>
      <c r="C563" s="829" t="str">
        <f>'02 LISTA CONTROLLO E RAPPORTO'!C540</f>
        <v>La griglia antitopi va procurata e montata.</v>
      </c>
      <c r="D563" s="830"/>
      <c r="E563" s="830"/>
      <c r="F563" s="830"/>
      <c r="G563" s="831"/>
    </row>
    <row r="564" spans="1:7" ht="43.7" customHeight="1" x14ac:dyDescent="0.25">
      <c r="A564" s="406" t="str">
        <f>'02 LISTA CONTROLLO E RAPPORTO'!A541</f>
        <v/>
      </c>
      <c r="B564" s="187">
        <v>3303.14</v>
      </c>
      <c r="C564" s="58" t="str">
        <f>'02 LISTA CONTROLLO E RAPPORTO'!C541</f>
        <v>Descrizione del difetto: la griglia di protezione (griglia antitopi) nella condotta d’aspirazione della presa d’aria è sporca, arrugginita o non può essere smontata.</v>
      </c>
      <c r="D564" s="407" t="s">
        <v>0</v>
      </c>
      <c r="E564" s="340"/>
      <c r="F564" s="340"/>
      <c r="G564" s="341"/>
    </row>
    <row r="565" spans="1:7" ht="15" customHeight="1" x14ac:dyDescent="0.25">
      <c r="A565" s="399" t="str">
        <f>'02 LISTA CONTROLLO E RAPPORTO'!A542</f>
        <v/>
      </c>
      <c r="B565" s="400"/>
      <c r="C565" s="829" t="str">
        <f>'02 LISTA CONTROLLO E RAPPORTO'!C542</f>
        <v>Si deve smontare, pulire e rimontare la griglia.</v>
      </c>
      <c r="D565" s="830"/>
      <c r="E565" s="830"/>
      <c r="F565" s="830"/>
      <c r="G565" s="831"/>
    </row>
    <row r="566" spans="1:7" ht="15" customHeight="1" x14ac:dyDescent="0.25">
      <c r="A566" s="441" t="str">
        <f>'02 LISTA CONTROLLO E RAPPORTO'!A543</f>
        <v/>
      </c>
      <c r="B566" s="194">
        <v>3303.15</v>
      </c>
      <c r="C566" s="60" t="str">
        <f>'02 LISTA CONTROLLO E RAPPORTO'!C543</f>
        <v>Descrizione del difetto: nella presa d’aria del VA manca una VAE.</v>
      </c>
      <c r="D566" s="442" t="s">
        <v>2074</v>
      </c>
      <c r="E566" s="342"/>
      <c r="F566" s="342"/>
      <c r="G566" s="343"/>
    </row>
    <row r="567" spans="1:7" x14ac:dyDescent="0.25">
      <c r="A567" s="401" t="str">
        <f>'02 LISTA CONTROLLO E RAPPORTO'!A544</f>
        <v/>
      </c>
      <c r="B567" s="226"/>
      <c r="C567" s="829" t="str">
        <f>'02 LISTA CONTROLLO E RAPPORTO'!C544</f>
        <v xml:space="preserve">La VAE mancante deve essere procurata (solo VAE con omologazione UFPP (BZS) e pressione di prova conforme alla costruzione di protezione). </v>
      </c>
      <c r="D567" s="830"/>
      <c r="E567" s="830"/>
      <c r="F567" s="830"/>
      <c r="G567" s="831"/>
    </row>
    <row r="568" spans="1:7" ht="29.45" customHeight="1" x14ac:dyDescent="0.25">
      <c r="A568" s="403" t="str">
        <f>'02 LISTA CONTROLLO E RAPPORTO'!A545</f>
        <v/>
      </c>
      <c r="B568" s="222"/>
      <c r="C568" s="829" t="str">
        <f>'02 LISTA CONTROLLO E RAPPORTO'!C545</f>
        <v>Se manca una VAE nella presa del VA, la costruzione di protezione non è pronta all’esercizio. La procedura da seguire deve essere concordata con l’ente cantonale responsabile delle costruzioni di protezione.</v>
      </c>
      <c r="D568" s="830"/>
      <c r="E568" s="830"/>
      <c r="F568" s="830"/>
      <c r="G568" s="831"/>
    </row>
    <row r="569" spans="1:7" ht="15" customHeight="1" x14ac:dyDescent="0.25">
      <c r="A569" s="439" t="str">
        <f>'02 LISTA CONTROLLO E RAPPORTO'!A546</f>
        <v/>
      </c>
      <c r="B569" s="61">
        <v>3303.16</v>
      </c>
      <c r="C569" s="12" t="str">
        <f>'02 LISTA CONTROLLO E RAPPORTO'!C546</f>
        <v>Descrizione del difetto: il prefiltro è sporco o manca.</v>
      </c>
      <c r="D569" s="440" t="s">
        <v>2073</v>
      </c>
      <c r="E569" s="346"/>
      <c r="F569" s="346"/>
      <c r="G569" s="347"/>
    </row>
    <row r="570" spans="1:7" ht="15" customHeight="1" x14ac:dyDescent="0.25">
      <c r="A570" s="399" t="str">
        <f>'02 LISTA CONTROLLO E RAPPORTO'!A547</f>
        <v/>
      </c>
      <c r="B570" s="400"/>
      <c r="C570" s="829" t="str">
        <f>'02 LISTA CONTROLLO E RAPPORTO'!C547</f>
        <v>Il prefiltro deve essere pulito, sostituito o procurato e montato.</v>
      </c>
      <c r="D570" s="830"/>
      <c r="E570" s="830"/>
      <c r="F570" s="830"/>
      <c r="G570" s="831"/>
    </row>
    <row r="571" spans="1:7" ht="29.45" customHeight="1" x14ac:dyDescent="0.25">
      <c r="A571" s="439" t="str">
        <f>'02 LISTA CONTROLLO E RAPPORTO'!A548</f>
        <v/>
      </c>
      <c r="B571" s="61">
        <v>3303.17</v>
      </c>
      <c r="C571" s="12" t="str">
        <f>'02 LISTA CONTROLLO E RAPPORTO'!C548</f>
        <v>Descrizione del difetto: alcune condotte (di aspirazione o distribuzione dell’aria) sono danneggiate o mancano.</v>
      </c>
      <c r="D571" s="440" t="s">
        <v>2073</v>
      </c>
      <c r="E571" s="346"/>
      <c r="F571" s="346"/>
      <c r="G571" s="347"/>
    </row>
    <row r="572" spans="1:7" ht="29.45" customHeight="1" x14ac:dyDescent="0.25">
      <c r="A572" s="399" t="str">
        <f>'02 LISTA CONTROLLO E RAPPORTO'!A549</f>
        <v/>
      </c>
      <c r="B572" s="400"/>
      <c r="C572" s="829" t="str">
        <f>'02 LISTA CONTROLLO E RAPPORTO'!C549</f>
        <v>Le condotte danneggiate devono essere riparate o sostituite, quelle mancanti procurate e montate.</v>
      </c>
      <c r="D572" s="830"/>
      <c r="E572" s="830"/>
      <c r="F572" s="830"/>
      <c r="G572" s="831"/>
    </row>
    <row r="573" spans="1:7" ht="15" customHeight="1" x14ac:dyDescent="0.25">
      <c r="A573" s="441" t="str">
        <f>'02 LISTA CONTROLLO E RAPPORTO'!A550</f>
        <v/>
      </c>
      <c r="B573" s="194">
        <v>3303.18</v>
      </c>
      <c r="C573" s="60" t="str">
        <f>'02 LISTA CONTROLLO E RAPPORTO'!C550</f>
        <v>Descrizione del difetto: un VA non funziona.</v>
      </c>
      <c r="D573" s="442" t="s">
        <v>2074</v>
      </c>
      <c r="E573" s="342"/>
      <c r="F573" s="342"/>
      <c r="G573" s="343"/>
    </row>
    <row r="574" spans="1:7" ht="29.45" customHeight="1" x14ac:dyDescent="0.25">
      <c r="A574" s="401" t="str">
        <f>'02 LISTA CONTROLLO E RAPPORTO'!A551</f>
        <v/>
      </c>
      <c r="B574" s="226"/>
      <c r="C574" s="829" t="str">
        <f>'02 LISTA CONTROLLO E RAPPORTO'!C551</f>
        <v>Il VA fuori uso deve essere riparato da una ditta specializzata (detentrice dell’omologazione) o sostituito se non è più possibile ripararlo.</v>
      </c>
      <c r="D574" s="830"/>
      <c r="E574" s="830"/>
      <c r="F574" s="830"/>
      <c r="G574" s="831"/>
    </row>
    <row r="575" spans="1:7" ht="29.45" customHeight="1" x14ac:dyDescent="0.25">
      <c r="A575" s="403" t="str">
        <f>'02 LISTA CONTROLLO E RAPPORTO'!A552</f>
        <v/>
      </c>
      <c r="B575" s="222"/>
      <c r="C575" s="829" t="str">
        <f>'02 LISTA CONTROLLO E RAPPORTO'!C552</f>
        <v>Se un VA non funziona, la costruzione di protezione non è pronta all’esercizio. La procedura da seguire deve essere concordata con l’ente cantonale responsabile delle costruzioni di protezione.</v>
      </c>
      <c r="D575" s="830"/>
      <c r="E575" s="830"/>
      <c r="F575" s="830"/>
      <c r="G575" s="831"/>
    </row>
    <row r="576" spans="1:7" ht="29.45" customHeight="1" x14ac:dyDescent="0.25">
      <c r="A576" s="439" t="str">
        <f>'02 LISTA CONTROLLO E RAPPORTO'!A553</f>
        <v/>
      </c>
      <c r="B576" s="61">
        <v>3303.19</v>
      </c>
      <c r="C576" s="12" t="str">
        <f>'02 LISTA CONTROLLO E RAPPORTO'!C553</f>
        <v>Descrizione del difetto: il senso di rotazione dell’apparecchio non corrisponde alla marcatura.</v>
      </c>
      <c r="D576" s="440" t="s">
        <v>2073</v>
      </c>
      <c r="E576" s="346"/>
      <c r="F576" s="346"/>
      <c r="G576" s="347"/>
    </row>
    <row r="577" spans="1:7" ht="15" customHeight="1" x14ac:dyDescent="0.25">
      <c r="A577" s="399" t="str">
        <f>'02 LISTA CONTROLLO E RAPPORTO'!A554</f>
        <v/>
      </c>
      <c r="B577" s="400"/>
      <c r="C577" s="829" t="str">
        <f>'02 LISTA CONTROLLO E RAPPORTO'!C554</f>
        <v>Questo deve essere corretto da un professionista.</v>
      </c>
      <c r="D577" s="830"/>
      <c r="E577" s="830"/>
      <c r="F577" s="830"/>
      <c r="G577" s="831"/>
    </row>
    <row r="578" spans="1:7" ht="15" customHeight="1" x14ac:dyDescent="0.25">
      <c r="A578" s="439" t="str">
        <f>'02 LISTA CONTROLLO E RAPPORTO'!A555</f>
        <v/>
      </c>
      <c r="B578" s="61">
        <v>3303.2</v>
      </c>
      <c r="C578" s="12" t="str">
        <f>'02 LISTA CONTROLLO E RAPPORTO'!C555</f>
        <v>Descrizione del difetto: il motore è rumoroso.</v>
      </c>
      <c r="D578" s="440" t="s">
        <v>2073</v>
      </c>
      <c r="E578" s="346"/>
      <c r="F578" s="346"/>
      <c r="G578" s="347"/>
    </row>
    <row r="579" spans="1:7" ht="16.350000000000001" customHeight="1" x14ac:dyDescent="0.25">
      <c r="A579" s="399" t="str">
        <f>'02 LISTA CONTROLLO E RAPPORTO'!A556</f>
        <v/>
      </c>
      <c r="B579" s="400"/>
      <c r="C579" s="829" t="str">
        <f>'02 LISTA CONTROLLO E RAPPORTO'!C556</f>
        <v>L’apparecchio deve essere controllato dal fabbricante o da una ditta specializzata (ossia dal titolare dell’omologazione).</v>
      </c>
      <c r="D579" s="830"/>
      <c r="E579" s="830"/>
      <c r="F579" s="830"/>
      <c r="G579" s="831"/>
    </row>
    <row r="580" spans="1:7" ht="29.45" customHeight="1" x14ac:dyDescent="0.25">
      <c r="A580" s="441" t="str">
        <f>'02 LISTA CONTROLLO E RAPPORTO'!A557</f>
        <v/>
      </c>
      <c r="B580" s="194">
        <v>3303.21</v>
      </c>
      <c r="C580" s="60" t="str">
        <f>'02 LISTA CONTROLLO E RAPPORTO'!C557</f>
        <v xml:space="preserve">Descrizione del difetto: non è possibile eseguire il controllo del funzionamento d’emergenza. </v>
      </c>
      <c r="D580" s="442" t="s">
        <v>2074</v>
      </c>
      <c r="E580" s="342"/>
      <c r="F580" s="342"/>
      <c r="G580" s="343"/>
    </row>
    <row r="581" spans="1:7" ht="29.45" customHeight="1" x14ac:dyDescent="0.25">
      <c r="A581" s="399" t="str">
        <f>'02 LISTA CONTROLLO E RAPPORTO'!A558</f>
        <v/>
      </c>
      <c r="B581" s="400"/>
      <c r="C581" s="829" t="str">
        <f>'02 LISTA CONTROLLO E RAPPORTO'!C558</f>
        <v>Se non è possibile eseguire il controllo del funzionamento d’emergenza, la costruzione di protezione non è pronta all’esercizio. La procedura da seguire deve essere concordata con l’ente cantonale responsabile delle costruzioni di protezione.</v>
      </c>
      <c r="D581" s="830"/>
      <c r="E581" s="830"/>
      <c r="F581" s="830"/>
      <c r="G581" s="831"/>
    </row>
    <row r="582" spans="1:7" ht="29.45" customHeight="1" x14ac:dyDescent="0.25">
      <c r="A582" s="441" t="str">
        <f>'02 LISTA CONTROLLO E RAPPORTO'!A559</f>
        <v/>
      </c>
      <c r="B582" s="194">
        <v>3303.22</v>
      </c>
      <c r="C582" s="60" t="str">
        <f>'02 LISTA CONTROLLO E RAPPORTO'!C559</f>
        <v>Descrizione del difetto: nel funzionamento con filtro e nel funzionamento d’emergenza non è possibile raggiungere la sovrappressione minima di 50 Pa.</v>
      </c>
      <c r="D582" s="442" t="s">
        <v>2074</v>
      </c>
      <c r="E582" s="342"/>
      <c r="F582" s="342"/>
      <c r="G582" s="343"/>
    </row>
    <row r="583" spans="1:7" ht="29.45" customHeight="1" x14ac:dyDescent="0.25">
      <c r="A583" s="401" t="str">
        <f>'02 LISTA CONTROLLO E RAPPORTO'!A560</f>
        <v/>
      </c>
      <c r="B583" s="226"/>
      <c r="C583" s="829" t="str">
        <f>'02 LISTA CONTROLLO E RAPPORTO'!C560</f>
        <v>In presenza di un difetto, si deve incaricare una ditta specializzata di controllare la ventilazione della costruzione di protezione e di ripararla se necessario.</v>
      </c>
      <c r="D583" s="830"/>
      <c r="E583" s="830"/>
      <c r="F583" s="830"/>
      <c r="G583" s="831"/>
    </row>
    <row r="584" spans="1:7" ht="45" customHeight="1" x14ac:dyDescent="0.25">
      <c r="A584" s="403" t="str">
        <f>'02 LISTA CONTROLLO E RAPPORTO'!A561</f>
        <v/>
      </c>
      <c r="B584" s="222"/>
      <c r="C584" s="829" t="str">
        <f>'02 LISTA CONTROLLO E RAPPORTO'!C561</f>
        <v>Se durante il funzionamento con filtro e il funzionamento d’emergenza non è possibile raggiungere la sovrappressione minima di 50 Pa, la costruzione di protezione non è pronta all’esercizio. La procedura da seguire deve essere concordata con l’ente cantonale responsabile delle costruzioni di protezione.</v>
      </c>
      <c r="D584" s="830"/>
      <c r="E584" s="830"/>
      <c r="F584" s="830"/>
      <c r="G584" s="831"/>
    </row>
    <row r="585" spans="1:7" ht="29.45" customHeight="1" x14ac:dyDescent="0.25">
      <c r="A585" s="406" t="str">
        <f>'02 LISTA CONTROLLO E RAPPORTO'!A562</f>
        <v/>
      </c>
      <c r="B585" s="187">
        <v>3303.23</v>
      </c>
      <c r="C585" s="58" t="str">
        <f>'02 LISTA CONTROLLO E RAPPORTO'!C562</f>
        <v>Descrizione del difetto: nel funzionamento senza filtro viene superata la sovrappressione massima di 250 Pa.</v>
      </c>
      <c r="D585" s="407" t="s">
        <v>0</v>
      </c>
      <c r="E585" s="340"/>
      <c r="F585" s="340"/>
      <c r="G585" s="341"/>
    </row>
    <row r="586" spans="1:7" ht="30" customHeight="1" x14ac:dyDescent="0.25">
      <c r="A586" s="399" t="str">
        <f>'02 LISTA CONTROLLO E RAPPORTO'!A563</f>
        <v/>
      </c>
      <c r="B586" s="400"/>
      <c r="C586" s="829" t="str">
        <f>'02 LISTA CONTROLLO E RAPPORTO'!C563</f>
        <v>D’intesa con l’ente cantonale responsabile delle costruzioni di protezione si deve incaricare una ditta specializzata di controllare la ventilazione della costruzione di protezione e di ripararla se necessario.</v>
      </c>
      <c r="D586" s="830"/>
      <c r="E586" s="830"/>
      <c r="F586" s="830"/>
      <c r="G586" s="831"/>
    </row>
    <row r="587" spans="1:7" ht="29.45" customHeight="1" x14ac:dyDescent="0.25">
      <c r="A587" s="406" t="str">
        <f>'02 LISTA CONTROLLO E RAPPORTO'!A564</f>
        <v/>
      </c>
      <c r="B587" s="187">
        <v>3303.24</v>
      </c>
      <c r="C587" s="58" t="str">
        <f>'02 LISTA CONTROLLO E RAPPORTO'!C564</f>
        <v>Descrizione del difetto: l’illuminazione d’emergenza sul VA non funziona o manca.</v>
      </c>
      <c r="D587" s="407" t="s">
        <v>0</v>
      </c>
      <c r="E587" s="340"/>
      <c r="F587" s="340"/>
      <c r="G587" s="341"/>
    </row>
    <row r="588" spans="1:7" x14ac:dyDescent="0.25">
      <c r="A588" s="399" t="str">
        <f>'02 LISTA CONTROLLO E RAPPORTO'!A565</f>
        <v/>
      </c>
      <c r="B588" s="400"/>
      <c r="C588" s="829" t="str">
        <f>'02 LISTA CONTROLLO E RAPPORTO'!C565</f>
        <v>Questo difetto deve essere eliminato dal fabbricante o da una ditta specializzata.</v>
      </c>
      <c r="D588" s="830"/>
      <c r="E588" s="830"/>
      <c r="F588" s="830"/>
      <c r="G588" s="831"/>
    </row>
    <row r="589" spans="1:7" ht="43.7" customHeight="1" x14ac:dyDescent="0.25">
      <c r="A589" s="414" t="str">
        <f>'02 LISTA CONTROLLO E RAPPORTO'!A566</f>
        <v/>
      </c>
      <c r="B589" s="195">
        <v>3303.25</v>
      </c>
      <c r="C589" s="75" t="str">
        <f>'02 LISTA CONTROLLO E RAPPORTO'!C566</f>
        <v>Descrizione del difetto: il VA non è allacciato ’alla rete elettrica tramite cavo, spina e presa o tramite allacciamento diretto (in caso di protezione dagli impulsi elettromagnetici [protezione EMP]).</v>
      </c>
      <c r="D589" s="415" t="s">
        <v>1</v>
      </c>
      <c r="E589" s="344"/>
      <c r="F589" s="344"/>
      <c r="G589" s="345"/>
    </row>
    <row r="590" spans="1:7" ht="28.35" customHeight="1" x14ac:dyDescent="0.25">
      <c r="A590" s="399" t="str">
        <f>'02 LISTA CONTROLLO E RAPPORTO'!A567</f>
        <v/>
      </c>
      <c r="B590" s="400"/>
      <c r="C590" s="829" t="str">
        <f>'02 LISTA CONTROLLO E RAPPORTO'!C567</f>
        <v>Si deve incaricare una ditta specializzata di smontare la spina e allacciare il VA direttamente alla distribuzione EMP.</v>
      </c>
      <c r="D590" s="830"/>
      <c r="E590" s="830"/>
      <c r="F590" s="830"/>
      <c r="G590" s="831"/>
    </row>
    <row r="591" spans="1:7" ht="15" customHeight="1" x14ac:dyDescent="0.25">
      <c r="A591" s="406" t="str">
        <f>'02 LISTA CONTROLLO E RAPPORTO'!A568</f>
        <v/>
      </c>
      <c r="B591" s="187">
        <v>3303.26</v>
      </c>
      <c r="C591" s="58" t="str">
        <f>'02 LISTA CONTROLLO E RAPPORTO'!C568</f>
        <v>Descrizione del difetto: il riscaldatore d’aria elettrico non funziona.</v>
      </c>
      <c r="D591" s="407" t="s">
        <v>0</v>
      </c>
      <c r="E591" s="340"/>
      <c r="F591" s="340"/>
      <c r="G591" s="341"/>
    </row>
    <row r="592" spans="1:7" ht="15.6" customHeight="1" x14ac:dyDescent="0.25">
      <c r="A592" s="399" t="str">
        <f>'02 LISTA CONTROLLO E RAPPORTO'!A569</f>
        <v/>
      </c>
      <c r="B592" s="400"/>
      <c r="C592" s="829" t="str">
        <f>'02 LISTA CONTROLLO E RAPPORTO'!C569</f>
        <v>Il riscaldatore d’aria elettrico deve essere riparato da un professionista o sostituito dal fornitore (titolare dell’omologazione).</v>
      </c>
      <c r="D592" s="830"/>
      <c r="E592" s="830"/>
      <c r="F592" s="830"/>
      <c r="G592" s="831"/>
    </row>
    <row r="593" spans="1:7" ht="43.7" customHeight="1" x14ac:dyDescent="0.25">
      <c r="A593" s="414" t="str">
        <f>'02 LISTA CONTROLLO E RAPPORTO'!A570</f>
        <v/>
      </c>
      <c r="B593" s="195">
        <v>3303.27</v>
      </c>
      <c r="C593" s="75" t="str">
        <f>'02 LISTA CONTROLLO E RAPPORTO'!C570</f>
        <v>Descrizione del difetto: il riscaldatore d’aria elettrico non è collegato all’apparecchio di ventilazione tramite interblocco (*in rifugi di ospedali, case per anziani, case di cura e istituti realizzati dopo il 2012).</v>
      </c>
      <c r="D593" s="415" t="s">
        <v>1</v>
      </c>
      <c r="E593" s="344"/>
      <c r="F593" s="344"/>
      <c r="G593" s="345"/>
    </row>
    <row r="594" spans="1:7" ht="43.7" customHeight="1" thickBot="1" x14ac:dyDescent="0.3">
      <c r="A594" s="399" t="str">
        <f>'02 LISTA CONTROLLO E RAPPORTO'!A571</f>
        <v/>
      </c>
      <c r="B594" s="400"/>
      <c r="C594" s="821" t="str">
        <f>'02 LISTA CONTROLLO E RAPPORTO'!C571</f>
        <v xml:space="preserve">Il riscaldatore d’aria elettrico può essere messo in funzione solo assieme al VA. Per questo motivo, il VA e il riscaldatore d’aria elettrico devono essere collegati direttamente alla rete elettrica. Il riscaldatore d’aria elettrico dev’essere dotato di interblocco attraverso il teleruttore dell’apparecchio di ventilazione VA.  </v>
      </c>
      <c r="D594" s="822"/>
      <c r="E594" s="822"/>
      <c r="F594" s="822"/>
      <c r="G594" s="823"/>
    </row>
    <row r="595" spans="1:7" ht="15" customHeight="1" thickBot="1" x14ac:dyDescent="0.3">
      <c r="A595" s="395" t="str">
        <f>'02 LISTA CONTROLLO E RAPPORTO'!A572</f>
        <v/>
      </c>
      <c r="B595" s="203">
        <v>3304</v>
      </c>
      <c r="C595" s="144" t="str">
        <f>'02 LISTA CONTROLLO E RAPPORTO'!C572</f>
        <v>Apparecchio di ventilazione centrale (VA 1200-9000)</v>
      </c>
      <c r="D595" s="396"/>
      <c r="E595" s="826"/>
      <c r="F595" s="827"/>
      <c r="G595" s="828"/>
    </row>
    <row r="596" spans="1:7" ht="30" x14ac:dyDescent="0.25">
      <c r="A596" s="397" t="str">
        <f>'02 LISTA CONTROLLO E RAPPORTO'!A573</f>
        <v/>
      </c>
      <c r="B596" s="189">
        <v>3304.01</v>
      </c>
      <c r="C596" s="68" t="str">
        <f>'02 LISTA CONTROLLO E RAPPORTO'!C573</f>
        <v>Descrizione del difetto: il VA non dispone di un’omologazione UFPP (BZS) valida.</v>
      </c>
      <c r="D596" s="398" t="s">
        <v>2073</v>
      </c>
      <c r="E596" s="346"/>
      <c r="F596" s="346"/>
      <c r="G596" s="347"/>
    </row>
    <row r="597" spans="1:7" ht="30" customHeight="1" x14ac:dyDescent="0.25">
      <c r="A597" s="399" t="str">
        <f>'02 LISTA CONTROLLO E RAPPORTO'!A574</f>
        <v/>
      </c>
      <c r="B597" s="400"/>
      <c r="C597" s="829" t="str">
        <f>'02 LISTA CONTROLLO E RAPPORTO'!C574</f>
        <v>I VA non più ammessi devono essere sostituiti. La procedura da seguire deve essere concordata con l’ente cantonale responsabile delle costruzioni di protezione.</v>
      </c>
      <c r="D597" s="830"/>
      <c r="E597" s="830"/>
      <c r="F597" s="830"/>
      <c r="G597" s="831"/>
    </row>
    <row r="598" spans="1:7" ht="15" customHeight="1" x14ac:dyDescent="0.25">
      <c r="A598" s="441" t="str">
        <f>'02 LISTA CONTROLLO E RAPPORTO'!A575</f>
        <v/>
      </c>
      <c r="B598" s="194">
        <v>3304.02</v>
      </c>
      <c r="C598" s="60" t="str">
        <f>'02 LISTA CONTROLLO E RAPPORTO'!C575</f>
        <v>Descrizione del difetto: il VA non funziona.</v>
      </c>
      <c r="D598" s="442" t="s">
        <v>2074</v>
      </c>
      <c r="E598" s="342"/>
      <c r="F598" s="342"/>
      <c r="G598" s="343"/>
    </row>
    <row r="599" spans="1:7" ht="29.45" customHeight="1" x14ac:dyDescent="0.25">
      <c r="A599" s="401" t="str">
        <f>'02 LISTA CONTROLLO E RAPPORTO'!A576</f>
        <v/>
      </c>
      <c r="B599" s="226"/>
      <c r="C599" s="829" t="str">
        <f>'02 LISTA CONTROLLO E RAPPORTO'!C576</f>
        <v>Si deve incaricare una ditta specializzata (titolare dell’omologazione) di riparalo o di sostituirlo se non è più possibile ripararlo.</v>
      </c>
      <c r="D599" s="830"/>
      <c r="E599" s="830"/>
      <c r="F599" s="830"/>
      <c r="G599" s="831"/>
    </row>
    <row r="600" spans="1:7" ht="28.35" customHeight="1" x14ac:dyDescent="0.25">
      <c r="A600" s="403" t="str">
        <f>'02 LISTA CONTROLLO E RAPPORTO'!A577</f>
        <v/>
      </c>
      <c r="B600" s="222"/>
      <c r="C600" s="829" t="str">
        <f>'02 LISTA CONTROLLO E RAPPORTO'!C577</f>
        <v>Se il VA non funziona, la costruzione di protezione non è pronta all’esercizio. La procedura da seguire deve essere concordata con l’ente cantonale responsabile delle costruzioni di protezione.</v>
      </c>
      <c r="D600" s="830"/>
      <c r="E600" s="830"/>
      <c r="F600" s="830"/>
      <c r="G600" s="831"/>
    </row>
    <row r="601" spans="1:7" ht="15" customHeight="1" x14ac:dyDescent="0.25">
      <c r="A601" s="439" t="str">
        <f>'02 LISTA CONTROLLO E RAPPORTO'!A578</f>
        <v/>
      </c>
      <c r="B601" s="61">
        <v>3304.03</v>
      </c>
      <c r="C601" s="12" t="str">
        <f>'02 LISTA CONTROLLO E RAPPORTO'!C578</f>
        <v>Descrizione del difetto: il VA non dispone di un dispositivo di azionamento a mano.</v>
      </c>
      <c r="D601" s="440" t="s">
        <v>2073</v>
      </c>
      <c r="E601" s="346"/>
      <c r="F601" s="346"/>
      <c r="G601" s="347"/>
    </row>
    <row r="602" spans="1:7" ht="29.45" customHeight="1" x14ac:dyDescent="0.25">
      <c r="A602" s="399" t="str">
        <f>'02 LISTA CONTROLLO E RAPPORTO'!A579</f>
        <v/>
      </c>
      <c r="B602" s="400"/>
      <c r="C602" s="829" t="str">
        <f>'02 LISTA CONTROLLO E RAPPORTO'!C579</f>
        <v>Questo difetto (p. es. la mancanza di un fissaggio della manovella) deve essere eliminato in collaborazione con una ditta specializzata.</v>
      </c>
      <c r="D602" s="830"/>
      <c r="E602" s="830"/>
      <c r="F602" s="830"/>
      <c r="G602" s="831"/>
    </row>
    <row r="603" spans="1:7" ht="15" customHeight="1" x14ac:dyDescent="0.25">
      <c r="A603" s="439" t="str">
        <f>'02 LISTA CONTROLLO E RAPPORTO'!A580</f>
        <v/>
      </c>
      <c r="B603" s="61">
        <v>3304.04</v>
      </c>
      <c r="C603" s="12" t="str">
        <f>'02 LISTA CONTROLLO E RAPPORTO'!C580</f>
        <v>Descrizione del difetto: il senso di rotazione del motore non è corretto.</v>
      </c>
      <c r="D603" s="440" t="s">
        <v>2073</v>
      </c>
      <c r="E603" s="346"/>
      <c r="F603" s="346"/>
      <c r="G603" s="347"/>
    </row>
    <row r="604" spans="1:7" ht="15" customHeight="1" x14ac:dyDescent="0.25">
      <c r="A604" s="399" t="str">
        <f>'02 LISTA CONTROLLO E RAPPORTO'!A581</f>
        <v/>
      </c>
      <c r="B604" s="400"/>
      <c r="C604" s="829" t="str">
        <f>'02 LISTA CONTROLLO E RAPPORTO'!C581</f>
        <v>Si deve incaricare un professionista di correggere il difetto.</v>
      </c>
      <c r="D604" s="830"/>
      <c r="E604" s="830"/>
      <c r="F604" s="830"/>
      <c r="G604" s="831"/>
    </row>
    <row r="605" spans="1:7" ht="15" customHeight="1" x14ac:dyDescent="0.25">
      <c r="A605" s="441" t="str">
        <f>'02 LISTA CONTROLLO E RAPPORTO'!A582</f>
        <v/>
      </c>
      <c r="B605" s="194">
        <v>3304.05</v>
      </c>
      <c r="C605" s="60" t="str">
        <f>'02 LISTA CONTROLLO E RAPPORTO'!C582</f>
        <v>Descrizione del difetto: mancano le cinghie trapezoidali per tutti i tipi di funzionamento.</v>
      </c>
      <c r="D605" s="442" t="s">
        <v>2074</v>
      </c>
      <c r="E605" s="342"/>
      <c r="F605" s="342"/>
      <c r="G605" s="343"/>
    </row>
    <row r="606" spans="1:7" ht="15" customHeight="1" x14ac:dyDescent="0.25">
      <c r="A606" s="401" t="str">
        <f>'02 LISTA CONTROLLO E RAPPORTO'!A583</f>
        <v/>
      </c>
      <c r="B606" s="226"/>
      <c r="C606" s="829" t="str">
        <f>'02 LISTA CONTROLLO E RAPPORTO'!C583</f>
        <v>Si devono procurare le cinghie trapezoidali.</v>
      </c>
      <c r="D606" s="830"/>
      <c r="E606" s="830"/>
      <c r="F606" s="830"/>
      <c r="G606" s="831"/>
    </row>
    <row r="607" spans="1:7" ht="30" customHeight="1" x14ac:dyDescent="0.25">
      <c r="A607" s="403" t="str">
        <f>'02 LISTA CONTROLLO E RAPPORTO'!A584</f>
        <v/>
      </c>
      <c r="B607" s="222"/>
      <c r="C607" s="829" t="str">
        <f>'02 LISTA CONTROLLO E RAPPORTO'!C584</f>
        <v>Se mancano le cinghie trapezoidali per tutti i tipi di funzionamento, la costruzione di protezione non è pronta all’esercizio. La procedura da seguire deve essere concordata con l’ente cantonale responsabile delle costruzioni di protezione.</v>
      </c>
      <c r="D607" s="830"/>
      <c r="E607" s="830"/>
      <c r="F607" s="830"/>
      <c r="G607" s="831"/>
    </row>
    <row r="608" spans="1:7" ht="29.45" customHeight="1" x14ac:dyDescent="0.25">
      <c r="A608" s="439" t="str">
        <f>'02 LISTA CONTROLLO E RAPPORTO'!A585</f>
        <v/>
      </c>
      <c r="B608" s="61">
        <v>3304.06</v>
      </c>
      <c r="C608" s="12" t="str">
        <f>'02 LISTA CONTROLLO E RAPPORTO'!C585</f>
        <v>Descrizione del difetto: mancano le cinghie trapezoidali di riserva per tutti i tipi di funzionamento.</v>
      </c>
      <c r="D608" s="440" t="s">
        <v>2073</v>
      </c>
      <c r="E608" s="346"/>
      <c r="F608" s="346"/>
      <c r="G608" s="347"/>
    </row>
    <row r="609" spans="1:7" ht="29.45" customHeight="1" x14ac:dyDescent="0.25">
      <c r="A609" s="399" t="str">
        <f>'02 LISTA CONTROLLO E RAPPORTO'!A586</f>
        <v/>
      </c>
      <c r="B609" s="400"/>
      <c r="C609" s="829" t="str">
        <f>'02 LISTA CONTROLLO E RAPPORTO'!C586</f>
        <v>Le cinghie di riserva mancanti devono essere procurate e contrassegnate. Per ogni cinghia trapezoidale deve essere disponibile una cinghia di riserva corrispondente debitamente contrassegnata.</v>
      </c>
      <c r="D609" s="830"/>
      <c r="E609" s="830"/>
      <c r="F609" s="830"/>
      <c r="G609" s="831"/>
    </row>
    <row r="610" spans="1:7" ht="15" customHeight="1" x14ac:dyDescent="0.25">
      <c r="A610" s="406" t="str">
        <f>'02 LISTA CONTROLLO E RAPPORTO'!A587</f>
        <v/>
      </c>
      <c r="B610" s="187">
        <v>3304.07</v>
      </c>
      <c r="C610" s="58" t="str">
        <f>'02 LISTA CONTROLLO E RAPPORTO'!C587</f>
        <v>Descrizione del difetto: il materassino filtrante per il funzionamento con aria di ricircolo manca o non è pulito.</v>
      </c>
      <c r="D610" s="407" t="s">
        <v>0</v>
      </c>
      <c r="E610" s="340"/>
      <c r="F610" s="340"/>
      <c r="G610" s="341"/>
    </row>
    <row r="611" spans="1:7" ht="15" customHeight="1" x14ac:dyDescent="0.25">
      <c r="A611" s="399" t="str">
        <f>'02 LISTA CONTROLLO E RAPPORTO'!A588</f>
        <v/>
      </c>
      <c r="B611" s="400"/>
      <c r="C611" s="829" t="str">
        <f>'02 LISTA CONTROLLO E RAPPORTO'!C588</f>
        <v>Il materassino filtrante per il funzionamento con aria di ricircolo deve essere pulito o sostituito.</v>
      </c>
      <c r="D611" s="830"/>
      <c r="E611" s="830"/>
      <c r="F611" s="830"/>
      <c r="G611" s="831"/>
    </row>
    <row r="612" spans="1:7" ht="15" customHeight="1" x14ac:dyDescent="0.25">
      <c r="A612" s="406" t="str">
        <f>'02 LISTA CONTROLLO E RAPPORTO'!A589</f>
        <v/>
      </c>
      <c r="B612" s="187">
        <v>3304.08</v>
      </c>
      <c r="C612" s="58" t="str">
        <f>'02 LISTA CONTROLLO E RAPPORTO'!C589</f>
        <v>Descrizione del difetto: manca il materassino filtrante di riserva per il funzionamento con aria di ricircolo.</v>
      </c>
      <c r="D612" s="407" t="s">
        <v>0</v>
      </c>
      <c r="E612" s="340"/>
      <c r="F612" s="340"/>
      <c r="G612" s="341"/>
    </row>
    <row r="613" spans="1:7" ht="15" customHeight="1" x14ac:dyDescent="0.25">
      <c r="A613" s="399" t="str">
        <f>'02 LISTA CONTROLLO E RAPPORTO'!A590</f>
        <v/>
      </c>
      <c r="B613" s="400"/>
      <c r="C613" s="829" t="str">
        <f>'02 LISTA CONTROLLO E RAPPORTO'!C590</f>
        <v>Il materassino filtrante di riserva per il funzionamento con aria di ricircolo deve essere procurato.</v>
      </c>
      <c r="D613" s="830"/>
      <c r="E613" s="830"/>
      <c r="F613" s="830"/>
      <c r="G613" s="831"/>
    </row>
    <row r="614" spans="1:7" ht="15" customHeight="1" x14ac:dyDescent="0.25">
      <c r="A614" s="439" t="str">
        <f>'02 LISTA CONTROLLO E RAPPORTO'!A591</f>
        <v/>
      </c>
      <c r="B614" s="61">
        <v>3304.09</v>
      </c>
      <c r="C614" s="12" t="str">
        <f>'02 LISTA CONTROLLO E RAPPORTO'!C591</f>
        <v>Descrizione del difetto: le VSP non si aprono (durante il funzionamento in sovrappressione).</v>
      </c>
      <c r="D614" s="440" t="s">
        <v>2073</v>
      </c>
      <c r="E614" s="346"/>
      <c r="F614" s="346"/>
      <c r="G614" s="347"/>
    </row>
    <row r="615" spans="1:7" ht="31.35" customHeight="1" x14ac:dyDescent="0.25">
      <c r="A615" s="399" t="str">
        <f>'02 LISTA CONTROLLO E RAPPORTO'!A592</f>
        <v/>
      </c>
      <c r="B615" s="400"/>
      <c r="C615" s="829" t="str">
        <f>'02 LISTA CONTROLLO E RAPPORTO'!C592</f>
        <v>D’intesa con l’ente cantonale responsabile delle costruzioni di protezione, si deve incaricare una ditta specializzata di controllare la ventilazione della costruzione di protezione e di ripararla se necessario.</v>
      </c>
      <c r="D615" s="830"/>
      <c r="E615" s="830"/>
      <c r="F615" s="830"/>
      <c r="G615" s="831"/>
    </row>
    <row r="616" spans="1:7" ht="29.45" customHeight="1" x14ac:dyDescent="0.25">
      <c r="A616" s="441" t="str">
        <f>'02 LISTA CONTROLLO E RAPPORTO'!A593</f>
        <v/>
      </c>
      <c r="B616" s="194">
        <v>3304.1</v>
      </c>
      <c r="C616" s="60" t="str">
        <f>'02 LISTA CONTROLLO E RAPPORTO'!C593</f>
        <v>Descrizione del difetto: nel funzionamento con filtro e nel funzionamento d’emergenza non viene raggiunta la sovrappressione minima di 50 Pa.</v>
      </c>
      <c r="D616" s="442" t="s">
        <v>2074</v>
      </c>
      <c r="E616" s="342"/>
      <c r="F616" s="342"/>
      <c r="G616" s="343"/>
    </row>
    <row r="617" spans="1:7" ht="29.45" customHeight="1" x14ac:dyDescent="0.25">
      <c r="A617" s="401" t="str">
        <f>'02 LISTA CONTROLLO E RAPPORTO'!A594</f>
        <v/>
      </c>
      <c r="B617" s="226"/>
      <c r="C617" s="829" t="str">
        <f>'02 LISTA CONTROLLO E RAPPORTO'!C594</f>
        <v>Si deve incaricare una ditta specializzata di controllare la ventilazione della costruzione di protezione e di ripararla se necessario.</v>
      </c>
      <c r="D617" s="830"/>
      <c r="E617" s="830"/>
      <c r="F617" s="830"/>
      <c r="G617" s="831"/>
    </row>
    <row r="618" spans="1:7" ht="47.45" customHeight="1" x14ac:dyDescent="0.25">
      <c r="A618" s="403" t="str">
        <f>'02 LISTA CONTROLLO E RAPPORTO'!A595</f>
        <v/>
      </c>
      <c r="B618" s="222"/>
      <c r="C618" s="829" t="str">
        <f>'02 LISTA CONTROLLO E RAPPORTO'!C595</f>
        <v>Se non è possibile raggiungere la sovrappressione minima nel funzionamento con filtro e nel funzionamento d’emergenza, la costruzione di protezione non è pronta all’esercizio. La procedura da seguire deve essere concordata con l’ente cantonale responsabile delle costruzioni di protezione.</v>
      </c>
      <c r="D618" s="830"/>
      <c r="E618" s="830"/>
      <c r="F618" s="830"/>
      <c r="G618" s="831"/>
    </row>
    <row r="619" spans="1:7" ht="29.45" customHeight="1" x14ac:dyDescent="0.25">
      <c r="A619" s="406" t="str">
        <f>'02 LISTA CONTROLLO E RAPPORTO'!A596</f>
        <v/>
      </c>
      <c r="B619" s="187">
        <v>3304.11</v>
      </c>
      <c r="C619" s="58" t="str">
        <f>'02 LISTA CONTROLLO E RAPPORTO'!C596</f>
        <v>Descrizione del difetto: la sovrappressione massima di 250 Pa ammessa nel funzionamento senza filtri viene superata.</v>
      </c>
      <c r="D619" s="407" t="s">
        <v>0</v>
      </c>
      <c r="E619" s="340"/>
      <c r="F619" s="340"/>
      <c r="G619" s="341"/>
    </row>
    <row r="620" spans="1:7" ht="29.45" customHeight="1" x14ac:dyDescent="0.25">
      <c r="A620" s="399" t="str">
        <f>'02 LISTA CONTROLLO E RAPPORTO'!A597</f>
        <v/>
      </c>
      <c r="B620" s="400"/>
      <c r="C620" s="829" t="str">
        <f>'02 LISTA CONTROLLO E RAPPORTO'!C597</f>
        <v>D’intesa con l’ente cantonale responsabile delle costruzioni di protezione, si deve incaricare una ditta specializzata di controllare la ventilazione della costruzione di protezione e di ripararla se necessario.</v>
      </c>
      <c r="D620" s="830"/>
      <c r="E620" s="830"/>
      <c r="F620" s="830"/>
      <c r="G620" s="831"/>
    </row>
    <row r="621" spans="1:7" ht="29.45" customHeight="1" x14ac:dyDescent="0.25">
      <c r="A621" s="441" t="str">
        <f>'02 LISTA CONTROLLO E RAPPORTO'!A598</f>
        <v/>
      </c>
      <c r="B621" s="194">
        <v>3304.12</v>
      </c>
      <c r="C621" s="60" t="str">
        <f>'02 LISTA CONTROLLO E RAPPORTO'!C598</f>
        <v>Descrizione del difetto: non è possibile eseguire il controllo del funzionamento d’emergenza.</v>
      </c>
      <c r="D621" s="442" t="s">
        <v>2074</v>
      </c>
      <c r="E621" s="342"/>
      <c r="F621" s="342"/>
      <c r="G621" s="343"/>
    </row>
    <row r="622" spans="1:7" ht="29.45" customHeight="1" x14ac:dyDescent="0.25">
      <c r="A622" s="399" t="str">
        <f>'02 LISTA CONTROLLO E RAPPORTO'!A599</f>
        <v/>
      </c>
      <c r="B622" s="400"/>
      <c r="C622" s="829" t="str">
        <f>'02 LISTA CONTROLLO E RAPPORTO'!C599</f>
        <v>Se non è possibile eseguire il controllo del funzionamento d’emergenza, la costruzione di protezione non è pronta all’esercizio. La procedura da seguire deve essere concordata con l’ente cantonale responsabile delle costruzioni di protezione.</v>
      </c>
      <c r="D622" s="830"/>
      <c r="E622" s="830"/>
      <c r="F622" s="830"/>
      <c r="G622" s="831"/>
    </row>
    <row r="623" spans="1:7" ht="29.45" customHeight="1" x14ac:dyDescent="0.25">
      <c r="A623" s="439" t="str">
        <f>'02 LISTA CONTROLLO E RAPPORTO'!A600</f>
        <v/>
      </c>
      <c r="B623" s="61">
        <v>3304.13</v>
      </c>
      <c r="C623" s="12" t="str">
        <f>'02 LISTA CONTROLLO E RAPPORTO'!C600</f>
        <v>Descrizione del difetto: manca un dispositivo di protezione antigelo dell’elemento riscaldante elettrico (se esistente).</v>
      </c>
      <c r="D623" s="440" t="s">
        <v>2073</v>
      </c>
      <c r="E623" s="346"/>
      <c r="F623" s="346"/>
      <c r="G623" s="347"/>
    </row>
    <row r="624" spans="1:7" ht="29.45" customHeight="1" x14ac:dyDescent="0.25">
      <c r="A624" s="401" t="str">
        <f>'02 LISTA CONTROLLO E RAPPORTO'!A601</f>
        <v/>
      </c>
      <c r="B624" s="226"/>
      <c r="C624" s="829" t="str">
        <f>'02 LISTA CONTROLLO E RAPPORTO'!C601</f>
        <v xml:space="preserve">Per evitare che in caso di basse temperature esterne l’acqua geli nel riscaldatore d’aria, il ventilatore d’immissione del VA viene disinserito da un dispositivo di protezione antigelo. </v>
      </c>
      <c r="D624" s="830"/>
      <c r="E624" s="830"/>
      <c r="F624" s="830"/>
      <c r="G624" s="831"/>
    </row>
    <row r="625" spans="1:7" ht="15.6" customHeight="1" x14ac:dyDescent="0.25">
      <c r="A625" s="402" t="str">
        <f>'02 LISTA CONTROLLO E RAPPORTO'!A602</f>
        <v/>
      </c>
      <c r="B625" s="219"/>
      <c r="C625" s="829" t="str">
        <f>'02 LISTA CONTROLLO E RAPPORTO'!C602</f>
        <v>Si deve incaricare una ditta specializzata di installare un comando del dispositivo di protezione antigelo secondo le ITO 1977, pag. 3.4-10.</v>
      </c>
      <c r="D625" s="830"/>
      <c r="E625" s="830"/>
      <c r="F625" s="830"/>
      <c r="G625" s="831"/>
    </row>
    <row r="626" spans="1:7" ht="30" customHeight="1" x14ac:dyDescent="0.25">
      <c r="A626" s="403" t="str">
        <f>'02 LISTA CONTROLLO E RAPPORTO'!A603</f>
        <v/>
      </c>
      <c r="B626" s="222"/>
      <c r="C626" s="829" t="str">
        <f>'02 LISTA CONTROLLO E RAPPORTO'!C603</f>
        <v>A tal fine si deve elaborare un progetto di rimodernamento in collaborazione con l’ente cantonale responsabile delle costruzioni di protezione da inoltrare per approvazione all’UFPP per la via di servizio.</v>
      </c>
      <c r="D626" s="830"/>
      <c r="E626" s="830"/>
      <c r="F626" s="830"/>
      <c r="G626" s="831"/>
    </row>
    <row r="627" spans="1:7" ht="15" customHeight="1" x14ac:dyDescent="0.25">
      <c r="A627" s="439" t="str">
        <f>'02 LISTA CONTROLLO E RAPPORTO'!A604</f>
        <v/>
      </c>
      <c r="B627" s="61">
        <v>3304.14</v>
      </c>
      <c r="C627" s="12" t="str">
        <f>'02 LISTA CONTROLLO E RAPPORTO'!C604</f>
        <v>Descrizione del difetto: il comando della protezione antigelo non funziona.</v>
      </c>
      <c r="D627" s="440" t="s">
        <v>2073</v>
      </c>
      <c r="E627" s="346"/>
      <c r="F627" s="346"/>
      <c r="G627" s="347"/>
    </row>
    <row r="628" spans="1:7" ht="42.6" customHeight="1" x14ac:dyDescent="0.25">
      <c r="A628" s="399" t="str">
        <f>'02 LISTA CONTROLLO E RAPPORTO'!A605</f>
        <v/>
      </c>
      <c r="B628" s="400"/>
      <c r="C628" s="829" t="str">
        <f>'02 LISTA CONTROLLO E RAPPORTO'!C605</f>
        <v>Per evitare che in caso di basse temperature esterne l’acqua geli nel riscaldatore d’aria, il ventilatore d’immissione viene disinserito da un dispositivo di protezione antigelo. Si deve incaricare una ditta specializzata di riparare il comando del dispositivo di protezione antigelo.</v>
      </c>
      <c r="D628" s="830"/>
      <c r="E628" s="830"/>
      <c r="F628" s="830"/>
      <c r="G628" s="831"/>
    </row>
    <row r="629" spans="1:7" ht="29.45" customHeight="1" x14ac:dyDescent="0.25">
      <c r="A629" s="406" t="str">
        <f>'02 LISTA CONTROLLO E RAPPORTO'!A606</f>
        <v/>
      </c>
      <c r="B629" s="187">
        <v>3304.15</v>
      </c>
      <c r="C629" s="58" t="str">
        <f>'02 LISTA CONTROLLO E RAPPORTO'!C606</f>
        <v>Descrizione del difetto: il riscaldamento d’emergenza (secondo elemento riscaldante elettrico) non funziona.</v>
      </c>
      <c r="D629" s="407" t="s">
        <v>0</v>
      </c>
      <c r="E629" s="340"/>
      <c r="F629" s="340"/>
      <c r="G629" s="341"/>
    </row>
    <row r="630" spans="1:7" x14ac:dyDescent="0.25">
      <c r="A630" s="399" t="str">
        <f>'02 LISTA CONTROLLO E RAPPORTO'!A607</f>
        <v/>
      </c>
      <c r="B630" s="400"/>
      <c r="C630" s="829" t="str">
        <f>'02 LISTA CONTROLLO E RAPPORTO'!C607</f>
        <v>Si deve incaricare una ditta specializzata di ripararlo.</v>
      </c>
      <c r="D630" s="830"/>
      <c r="E630" s="830"/>
      <c r="F630" s="830"/>
      <c r="G630" s="831"/>
    </row>
    <row r="631" spans="1:7" ht="29.45" customHeight="1" x14ac:dyDescent="0.25">
      <c r="A631" s="406" t="str">
        <f>'02 LISTA CONTROLLO E RAPPORTO'!A608</f>
        <v/>
      </c>
      <c r="B631" s="187">
        <v>3304.16</v>
      </c>
      <c r="C631" s="58" t="str">
        <f>'02 LISTA CONTROLLO E RAPPORTO'!C608</f>
        <v>Descrizione del difetto: il riscaldamento d’emergenza (calore residuo del motore diesel del gruppo elettrogeno d’emergenza) non funziona.</v>
      </c>
      <c r="D631" s="407" t="s">
        <v>0</v>
      </c>
      <c r="E631" s="340"/>
      <c r="F631" s="340"/>
      <c r="G631" s="341"/>
    </row>
    <row r="632" spans="1:7" x14ac:dyDescent="0.25">
      <c r="A632" s="399" t="str">
        <f>'02 LISTA CONTROLLO E RAPPORTO'!A609</f>
        <v/>
      </c>
      <c r="B632" s="400"/>
      <c r="C632" s="829" t="str">
        <f>'02 LISTA CONTROLLO E RAPPORTO'!C609</f>
        <v>Si deve incaricare una ditta specializzata di ripararlo.</v>
      </c>
      <c r="D632" s="830"/>
      <c r="E632" s="830"/>
      <c r="F632" s="830"/>
      <c r="G632" s="831"/>
    </row>
    <row r="633" spans="1:7" ht="29.45" customHeight="1" x14ac:dyDescent="0.25">
      <c r="A633" s="406" t="str">
        <f>'02 LISTA CONTROLLO E RAPPORTO'!A610</f>
        <v/>
      </c>
      <c r="B633" s="187">
        <v>3304.17</v>
      </c>
      <c r="C633" s="58" t="str">
        <f>'02 LISTA CONTROLLO E RAPPORTO'!C610</f>
        <v>Descrizione del difetto: il riscaldamento per l’utilizzo del riscaldamento normale in tempo di pace con acqua calda pompata (ACP) non funziona.</v>
      </c>
      <c r="D633" s="407" t="s">
        <v>0</v>
      </c>
      <c r="E633" s="340"/>
      <c r="F633" s="340"/>
      <c r="G633" s="341"/>
    </row>
    <row r="634" spans="1:7" x14ac:dyDescent="0.25">
      <c r="A634" s="401" t="str">
        <f>'02 LISTA CONTROLLO E RAPPORTO'!A611</f>
        <v/>
      </c>
      <c r="B634" s="226"/>
      <c r="C634" s="829" t="str">
        <f>'02 LISTA CONTROLLO E RAPPORTO'!C611</f>
        <v>Si deve incaricare una ditta specializzata di ripararlo.</v>
      </c>
      <c r="D634" s="830"/>
      <c r="E634" s="830"/>
      <c r="F634" s="830"/>
      <c r="G634" s="831"/>
    </row>
    <row r="635" spans="1:7" x14ac:dyDescent="0.25">
      <c r="A635" s="403" t="str">
        <f>'02 LISTA CONTROLLO E RAPPORTO'!A612</f>
        <v/>
      </c>
      <c r="B635" s="222"/>
      <c r="C635" s="829" t="str">
        <f>'02 LISTA CONTROLLO E RAPPORTO'!C612</f>
        <v>In presenza di un difetto ci si deve accordare con l’ente cantonale responsabile delle costruzioni di protezione su come procedere.</v>
      </c>
      <c r="D635" s="830"/>
      <c r="E635" s="830"/>
      <c r="F635" s="830"/>
      <c r="G635" s="831"/>
    </row>
    <row r="636" spans="1:7" ht="29.45" customHeight="1" x14ac:dyDescent="0.25">
      <c r="A636" s="439" t="str">
        <f>'02 LISTA CONTROLLO E RAPPORTO'!A613</f>
        <v/>
      </c>
      <c r="B636" s="61">
        <v>3304.18</v>
      </c>
      <c r="C636" s="12" t="str">
        <f>'02 LISTA CONTROLLO E RAPPORTO'!C613</f>
        <v>Descrizione del difetto: appena prima dell’entrata nella costruzione di protezione manca la possibilità di chiudere la condotta di alimentazione del riscaldamento ACP.</v>
      </c>
      <c r="D636" s="440" t="s">
        <v>2073</v>
      </c>
      <c r="E636" s="346"/>
      <c r="F636" s="346"/>
      <c r="G636" s="347"/>
    </row>
    <row r="637" spans="1:7" ht="15" customHeight="1" x14ac:dyDescent="0.25">
      <c r="A637" s="399" t="str">
        <f>'02 LISTA CONTROLLO E RAPPORTO'!A614</f>
        <v/>
      </c>
      <c r="B637" s="400"/>
      <c r="C637" s="829" t="str">
        <f>'02 LISTA CONTROLLO E RAPPORTO'!C614</f>
        <v>Si deve incaricare una ditta specializzata di installare un dispositivo di chiusura.</v>
      </c>
      <c r="D637" s="830"/>
      <c r="E637" s="830"/>
      <c r="F637" s="830"/>
      <c r="G637" s="831"/>
    </row>
    <row r="638" spans="1:7" ht="29.45" customHeight="1" x14ac:dyDescent="0.25">
      <c r="A638" s="406" t="str">
        <f>'02 LISTA CONTROLLO E RAPPORTO'!A615</f>
        <v/>
      </c>
      <c r="B638" s="187">
        <v>3304.19</v>
      </c>
      <c r="C638" s="58" t="str">
        <f>'02 LISTA CONTROLLO E RAPPORTO'!C615</f>
        <v>Descrizione del difetto: è presente un dispositivo di raffreddamento non previsto per il gruppo elettrogeno d’emergenza.</v>
      </c>
      <c r="D638" s="407" t="s">
        <v>0</v>
      </c>
      <c r="E638" s="340"/>
      <c r="F638" s="340"/>
      <c r="G638" s="341"/>
    </row>
    <row r="639" spans="1:7" ht="75" customHeight="1" thickBot="1" x14ac:dyDescent="0.3">
      <c r="A639" s="399" t="str">
        <f>'02 LISTA CONTROLLO E RAPPORTO'!A616</f>
        <v/>
      </c>
      <c r="B639" s="400"/>
      <c r="C639" s="821" t="str">
        <f>'02 LISTA CONTROLLO E RAPPORTO'!C616</f>
        <v>In tutte le costruzioni di protezione, gli impianti di refrigerazione (macchine e torri di raffreddamento, compresi i corrispondenti sistemi di comando elettrici), devono essere smontati, sempre che non vengano utilizzati per i gruppi elettrogeni d’emergenza. Se ’non viene più utilizzato come sistema di riscaldamento, il sistema esistente di distribuzione dell’acqua fredda con apparecchi ad induzione può essere messo fuori servizio e anch’esso smontato. In presenza di un difetto ci si deve accordare con l’ente cantonale responsabile delle costruzioni di protezione su come procedere.</v>
      </c>
      <c r="D639" s="822"/>
      <c r="E639" s="822"/>
      <c r="F639" s="822"/>
      <c r="G639" s="823"/>
    </row>
    <row r="640" spans="1:7" ht="29.45" customHeight="1" thickBot="1" x14ac:dyDescent="0.3">
      <c r="A640" s="395" t="str">
        <f>'02 LISTA CONTROLLO E RAPPORTO'!A617</f>
        <v/>
      </c>
      <c r="B640" s="203">
        <v>3305</v>
      </c>
      <c r="C640" s="144" t="str">
        <f>'02 LISTA CONTROLLO E RAPPORTO'!C617</f>
        <v>Condotte dell’aria / Clappe ermetiche ai gas / Dischi ciechi / Collegamenti flessibili</v>
      </c>
      <c r="D640" s="396"/>
      <c r="E640" s="826"/>
      <c r="F640" s="827"/>
      <c r="G640" s="828"/>
    </row>
    <row r="641" spans="1:7" ht="29.45" customHeight="1" x14ac:dyDescent="0.25">
      <c r="A641" s="397" t="str">
        <f>'02 LISTA CONTROLLO E RAPPORTO'!A618</f>
        <v/>
      </c>
      <c r="B641" s="189">
        <v>3305.01</v>
      </c>
      <c r="C641" s="68" t="str">
        <f>'02 LISTA CONTROLLO E RAPPORTO'!C618</f>
        <v>Descrizione del difetto: le condotte dell’aria fresca, dell’aria filtrata, dell’aria immessa e dell’aria espulsa sono incomplete o danneggiate.</v>
      </c>
      <c r="D641" s="398" t="s">
        <v>2073</v>
      </c>
      <c r="E641" s="346"/>
      <c r="F641" s="346"/>
      <c r="G641" s="347"/>
    </row>
    <row r="642" spans="1:7" x14ac:dyDescent="0.25">
      <c r="A642" s="399" t="str">
        <f>'02 LISTA CONTROLLO E RAPPORTO'!A619</f>
        <v/>
      </c>
      <c r="B642" s="400"/>
      <c r="C642" s="829" t="str">
        <f>'02 LISTA CONTROLLO E RAPPORTO'!C619</f>
        <v>Le condotte dell’aria corrispondenti devono essere completate o riparate da una ditta specializzata.</v>
      </c>
      <c r="D642" s="830"/>
      <c r="E642" s="830"/>
      <c r="F642" s="830"/>
      <c r="G642" s="831"/>
    </row>
    <row r="643" spans="1:7" ht="29.45" customHeight="1" x14ac:dyDescent="0.25">
      <c r="A643" s="439" t="str">
        <f>'02 LISTA CONTROLLO E RAPPORTO'!A620</f>
        <v/>
      </c>
      <c r="B643" s="61">
        <v>3305.02</v>
      </c>
      <c r="C643" s="12" t="str">
        <f>'02 LISTA CONTROLLO E RAPPORTO'!C620</f>
        <v>Descrizione del difetto: non tutte le condotte dell’aria fresca, dell’aria filtrata, dell’aria immessa e dell’aria espulsa sono fissate in modo resistente agli urti.</v>
      </c>
      <c r="D643" s="440" t="s">
        <v>2073</v>
      </c>
      <c r="E643" s="346"/>
      <c r="F643" s="346"/>
      <c r="G643" s="347"/>
    </row>
    <row r="644" spans="1:7" x14ac:dyDescent="0.25">
      <c r="A644" s="399" t="str">
        <f>'02 LISTA CONTROLLO E RAPPORTO'!A621</f>
        <v/>
      </c>
      <c r="B644" s="400"/>
      <c r="C644" s="829" t="str">
        <f>'02 LISTA CONTROLLO E RAPPORTO'!C621</f>
        <v>Le condotte dell’aria corrispondenti devono essere fissate secondo le «IT resistenza agli urti» da una ditta specializzata.</v>
      </c>
      <c r="D644" s="830"/>
      <c r="E644" s="830"/>
      <c r="F644" s="830"/>
      <c r="G644" s="831"/>
    </row>
    <row r="645" spans="1:7" ht="29.45" customHeight="1" x14ac:dyDescent="0.25">
      <c r="A645" s="406" t="str">
        <f>'02 LISTA CONTROLLO E RAPPORTO'!A622</f>
        <v/>
      </c>
      <c r="B645" s="187">
        <v>3305.03</v>
      </c>
      <c r="C645" s="58" t="str">
        <f>'02 LISTA CONTROLLO E RAPPORTO'!C622</f>
        <v>Descrizione del difetto: non sono indicate le posizioni di base delle clappe di regolazione per le condotte di immissione e di espulsione dell’aria.</v>
      </c>
      <c r="D645" s="407" t="s">
        <v>0</v>
      </c>
      <c r="E645" s="340"/>
      <c r="F645" s="340"/>
      <c r="G645" s="341"/>
    </row>
    <row r="646" spans="1:7" ht="41.45" customHeight="1" x14ac:dyDescent="0.25">
      <c r="A646" s="399" t="str">
        <f>'02 LISTA CONTROLLO E RAPPORTO'!A623</f>
        <v/>
      </c>
      <c r="B646" s="400"/>
      <c r="C646" s="829" t="str">
        <f>'02 LISTA CONTROLLO E RAPPORTO'!C623</f>
        <v xml:space="preserve">La posizione delle clappe (APERTA / CHIUSA) nelle condotte dell’aria immessa, risp. dell’aria evacuata dev’essere visibile. Si consiglia di segnare le posizioni di base con un pennarello indelebile o un altro metodo idoneo. </v>
      </c>
      <c r="D646" s="830"/>
      <c r="E646" s="830"/>
      <c r="F646" s="830"/>
      <c r="G646" s="831"/>
    </row>
    <row r="647" spans="1:7" ht="29.45" customHeight="1" x14ac:dyDescent="0.25">
      <c r="A647" s="441" t="str">
        <f>'02 LISTA CONTROLLO E RAPPORTO'!A624</f>
        <v/>
      </c>
      <c r="B647" s="194">
        <v>3305.04</v>
      </c>
      <c r="C647" s="60" t="str">
        <f>'02 LISTA CONTROLLO E RAPPORTO'!C624</f>
        <v>Descrizione del difetto: le clappe ermetiche ai gas / i dischi ciechi (dispositivi stagni) mancano o non funzionano.</v>
      </c>
      <c r="D647" s="442" t="s">
        <v>2074</v>
      </c>
      <c r="E647" s="342"/>
      <c r="F647" s="342"/>
      <c r="G647" s="343"/>
    </row>
    <row r="648" spans="1:7" ht="29.45" customHeight="1" x14ac:dyDescent="0.25">
      <c r="A648" s="401" t="str">
        <f>'02 LISTA CONTROLLO E RAPPORTO'!A625</f>
        <v/>
      </c>
      <c r="B648" s="226"/>
      <c r="C648" s="829" t="str">
        <f>'02 LISTA CONTROLLO E RAPPORTO'!C625</f>
        <v>Le clappe ermetiche ai gas / i dischi ciechi devono essere procurati o sopposti a manutenzione (ITM: controllo del funzionamento, libertà di movimento, residui di vernice, ecc.).</v>
      </c>
      <c r="D648" s="830"/>
      <c r="E648" s="830"/>
      <c r="F648" s="830"/>
      <c r="G648" s="831"/>
    </row>
    <row r="649" spans="1:7" ht="29.45" customHeight="1" x14ac:dyDescent="0.25">
      <c r="A649" s="403" t="str">
        <f>'02 LISTA CONTROLLO E RAPPORTO'!A626</f>
        <v/>
      </c>
      <c r="B649" s="222"/>
      <c r="C649" s="829" t="str">
        <f>'02 LISTA CONTROLLO E RAPPORTO'!C626</f>
        <v>In presenza di un difetto ci si deve accordare con l’ente cantonale responsabile delle costruzioni di protezione su come procedere.</v>
      </c>
      <c r="D649" s="830"/>
      <c r="E649" s="830"/>
      <c r="F649" s="830"/>
      <c r="G649" s="831"/>
    </row>
    <row r="650" spans="1:7" ht="29.45" customHeight="1" x14ac:dyDescent="0.25">
      <c r="A650" s="406" t="str">
        <f>'02 LISTA CONTROLLO E RAPPORTO'!A627</f>
        <v/>
      </c>
      <c r="B650" s="187">
        <v>3305.05</v>
      </c>
      <c r="C650" s="58" t="str">
        <f>'02 LISTA CONTROLLO E RAPPORTO'!C627</f>
        <v>Descrizione del difetto: le clappe ermetiche ai gasi / i dischi ciechi (dispositivi stagni) non dispongono di un’omologazione UFPP (BZS) valida.</v>
      </c>
      <c r="D650" s="407" t="s">
        <v>0</v>
      </c>
      <c r="E650" s="340"/>
      <c r="F650" s="340"/>
      <c r="G650" s="341"/>
    </row>
    <row r="651" spans="1:7" ht="28.7" customHeight="1" x14ac:dyDescent="0.25">
      <c r="A651" s="399" t="str">
        <f>'02 LISTA CONTROLLO E RAPPORTO'!A628</f>
        <v/>
      </c>
      <c r="B651" s="400"/>
      <c r="C651" s="829" t="str">
        <f>'02 LISTA CONTROLLO E RAPPORTO'!C628</f>
        <v>Le clappe ermetiche ai gasi / i dischi ciechi che non sono più ammessi devono essere sostituiti. La procedura da seguire deve essere concordata con l’ente cantonale responsabile delle costruzioni di protezione n.</v>
      </c>
      <c r="D651" s="830"/>
      <c r="E651" s="830"/>
      <c r="F651" s="830"/>
      <c r="G651" s="831"/>
    </row>
    <row r="652" spans="1:7" ht="29.45" customHeight="1" x14ac:dyDescent="0.25">
      <c r="A652" s="406" t="str">
        <f>'02 LISTA CONTROLLO E RAPPORTO'!A629</f>
        <v/>
      </c>
      <c r="B652" s="187">
        <v>3305.06</v>
      </c>
      <c r="C652" s="58" t="str">
        <f>'02 LISTA CONTROLLO E RAPPORTO'!C629</f>
        <v>Descrizione del difetto: i raccordi flessibili dei tubi o dei canali sono screpolati o friabili.</v>
      </c>
      <c r="D652" s="407" t="s">
        <v>0</v>
      </c>
      <c r="E652" s="340"/>
      <c r="F652" s="340"/>
      <c r="G652" s="341"/>
    </row>
    <row r="653" spans="1:7" ht="16.350000000000001" customHeight="1" thickBot="1" x14ac:dyDescent="0.3">
      <c r="A653" s="399" t="str">
        <f>'02 LISTA CONTROLLO E RAPPORTO'!A630</f>
        <v/>
      </c>
      <c r="B653" s="400"/>
      <c r="C653" s="821" t="str">
        <f>'02 LISTA CONTROLLO E RAPPORTO'!C630</f>
        <v xml:space="preserve">I raccordi flessibili devono essere trattati (con silicone o sego) o sostituiti. </v>
      </c>
      <c r="D653" s="822"/>
      <c r="E653" s="822"/>
      <c r="F653" s="822"/>
      <c r="G653" s="823"/>
    </row>
    <row r="654" spans="1:7" ht="15" customHeight="1" thickBot="1" x14ac:dyDescent="0.3">
      <c r="A654" s="395" t="str">
        <f>'02 LISTA CONTROLLO E RAPPORTO'!A631</f>
        <v/>
      </c>
      <c r="B654" s="203">
        <v>3306</v>
      </c>
      <c r="C654" s="144" t="str">
        <f>'02 LISTA CONTROLLO E RAPPORTO'!C631</f>
        <v>Prefiltri (cestelli e materassini filtranti)</v>
      </c>
      <c r="D654" s="396"/>
      <c r="E654" s="826"/>
      <c r="F654" s="827"/>
      <c r="G654" s="828"/>
    </row>
    <row r="655" spans="1:7" ht="29.45" customHeight="1" x14ac:dyDescent="0.25">
      <c r="A655" s="397" t="str">
        <f>'02 LISTA CONTROLLO E RAPPORTO'!A632</f>
        <v/>
      </c>
      <c r="B655" s="189">
        <v>3306.01</v>
      </c>
      <c r="C655" s="68" t="str">
        <f>'02 LISTA CONTROLLO E RAPPORTO'!C632</f>
        <v>Descrizione del difetto: mancano i prefiltri (cestelli per filtri rotondi, supporto per filtro piatto).</v>
      </c>
      <c r="D655" s="398" t="s">
        <v>2073</v>
      </c>
      <c r="E655" s="346"/>
      <c r="F655" s="346"/>
      <c r="G655" s="347"/>
    </row>
    <row r="656" spans="1:7" ht="29.45" customHeight="1" x14ac:dyDescent="0.25">
      <c r="A656" s="399" t="str">
        <f>'02 LISTA CONTROLLO E RAPPORTO'!A633</f>
        <v/>
      </c>
      <c r="B656" s="400"/>
      <c r="C656" s="829" t="str">
        <f>'02 LISTA CONTROLLO E RAPPORTO'!C633</f>
        <v>I prefiltri mancanti devono essere procurati, compresi i materassini filtranti e un set di materassini filtranti di riserva (solo prodotti con omologazione UFPP (BZS) valida).</v>
      </c>
      <c r="D656" s="830"/>
      <c r="E656" s="830"/>
      <c r="F656" s="830"/>
      <c r="G656" s="831"/>
    </row>
    <row r="657" spans="1:7" ht="29.45" customHeight="1" x14ac:dyDescent="0.25">
      <c r="A657" s="439" t="str">
        <f>'02 LISTA CONTROLLO E RAPPORTO'!A634</f>
        <v/>
      </c>
      <c r="B657" s="61">
        <v>3306.02</v>
      </c>
      <c r="C657" s="12" t="str">
        <f>'02 LISTA CONTROLLO E RAPPORTO'!C634</f>
        <v>Descrizione del difetto: il prefiltro non dispone di un’omologazione UFPP (BZS) valida.</v>
      </c>
      <c r="D657" s="440" t="s">
        <v>2073</v>
      </c>
      <c r="E657" s="346"/>
      <c r="F657" s="346"/>
      <c r="G657" s="347"/>
    </row>
    <row r="658" spans="1:7" ht="29.45" customHeight="1" x14ac:dyDescent="0.25">
      <c r="A658" s="399" t="str">
        <f>'02 LISTA CONTROLLO E RAPPORTO'!A635</f>
        <v/>
      </c>
      <c r="B658" s="400"/>
      <c r="C658" s="829" t="str">
        <f>'02 LISTA CONTROLLO E RAPPORTO'!C635</f>
        <v>I prefiltri che non sono più ammessi devono essere sostituiti. La procedura da seguire deve essere concordata con l’ente cantonale responsabile delle costruzioni di protezione.</v>
      </c>
      <c r="D658" s="830"/>
      <c r="E658" s="830"/>
      <c r="F658" s="830"/>
      <c r="G658" s="831"/>
    </row>
    <row r="659" spans="1:7" ht="29.45" customHeight="1" x14ac:dyDescent="0.25">
      <c r="A659" s="406" t="str">
        <f>'02 LISTA CONTROLLO E RAPPORTO'!A636</f>
        <v/>
      </c>
      <c r="B659" s="187">
        <v>3306.03</v>
      </c>
      <c r="C659" s="58" t="str">
        <f>'02 LISTA CONTROLLO E RAPPORTO'!C636</f>
        <v>Descrizione del difetto: i materassini dei prefiltri (nei filtri rotondi o piatti) mancano o non sono puliti.</v>
      </c>
      <c r="D659" s="407" t="s">
        <v>0</v>
      </c>
      <c r="E659" s="340"/>
      <c r="F659" s="340"/>
      <c r="G659" s="341"/>
    </row>
    <row r="660" spans="1:7" ht="29.45" customHeight="1" x14ac:dyDescent="0.25">
      <c r="A660" s="401" t="str">
        <f>'02 LISTA CONTROLLO E RAPPORTO'!A637</f>
        <v/>
      </c>
      <c r="B660" s="226"/>
      <c r="C660" s="829" t="str">
        <f>'02 LISTA CONTROLLO E RAPPORTO'!C637</f>
        <v>I materassini dei prefiltri sporchi devono essere puliti (sbattuti o puliti con l’aspirapolvere) oppure sostituiti. Per proteggersi dalla polvere, è consigliabile indossare una mascherina mentre si esegue la pulizia.</v>
      </c>
      <c r="D660" s="830"/>
      <c r="E660" s="830"/>
      <c r="F660" s="830"/>
      <c r="G660" s="831"/>
    </row>
    <row r="661" spans="1:7" ht="30" customHeight="1" x14ac:dyDescent="0.25">
      <c r="A661" s="403" t="str">
        <f>'02 LISTA CONTROLLO E RAPPORTO'!A638</f>
        <v/>
      </c>
      <c r="B661" s="222"/>
      <c r="C661" s="829" t="str">
        <f>'02 LISTA CONTROLLO E RAPPORTO'!C638</f>
        <v>Raccomandazione: i prefiltri rotondi devono essere smontati, imballati in sacchetti di plastica e immagazzinati. Al posto dei prefiltri, per il funzionamento di manutenzione si devono inserire sacchetti filtranti (vedi IMT pag. 5-22-24).</v>
      </c>
      <c r="D661" s="830"/>
      <c r="E661" s="830"/>
      <c r="F661" s="830"/>
      <c r="G661" s="831"/>
    </row>
    <row r="662" spans="1:7" ht="29.45" customHeight="1" x14ac:dyDescent="0.25">
      <c r="A662" s="406" t="str">
        <f>'02 LISTA CONTROLLO E RAPPORTO'!A639</f>
        <v/>
      </c>
      <c r="B662" s="187">
        <v>3306.04</v>
      </c>
      <c r="C662" s="58" t="str">
        <f>'02 LISTA CONTROLLO E RAPPORTO'!C639</f>
        <v>Descrizione del difetto: mancano i materassini di riserva per i prefiltri rotondi o piatti.</v>
      </c>
      <c r="D662" s="407" t="s">
        <v>0</v>
      </c>
      <c r="E662" s="340"/>
      <c r="F662" s="340"/>
      <c r="G662" s="341"/>
    </row>
    <row r="663" spans="1:7" ht="15" customHeight="1" x14ac:dyDescent="0.25">
      <c r="A663" s="399" t="str">
        <f>'02 LISTA CONTROLLO E RAPPORTO'!A640</f>
        <v/>
      </c>
      <c r="B663" s="400"/>
      <c r="C663" s="829" t="str">
        <f>'02 LISTA CONTROLLO E RAPPORTO'!C640</f>
        <v>Si devono procurare i materassini di riserva necessari.</v>
      </c>
      <c r="D663" s="830"/>
      <c r="E663" s="830"/>
      <c r="F663" s="830"/>
      <c r="G663" s="831"/>
    </row>
    <row r="664" spans="1:7" ht="29.45" customHeight="1" x14ac:dyDescent="0.25">
      <c r="A664" s="414" t="str">
        <f>'02 LISTA CONTROLLO E RAPPORTO'!A641</f>
        <v/>
      </c>
      <c r="B664" s="195">
        <v>3306.05</v>
      </c>
      <c r="C664" s="75" t="str">
        <f>'02 LISTA CONTROLLO E RAPPORTO'!C641</f>
        <v>Descrizione del difetto: i sacchetti filtranti disponibili per il funzionamento di manutenzione non sono puliti.</v>
      </c>
      <c r="D664" s="415" t="s">
        <v>1</v>
      </c>
      <c r="E664" s="344"/>
      <c r="F664" s="344"/>
      <c r="G664" s="345"/>
    </row>
    <row r="665" spans="1:7" ht="15.75" thickBot="1" x14ac:dyDescent="0.3">
      <c r="A665" s="399" t="str">
        <f>'02 LISTA CONTROLLO E RAPPORTO'!A642</f>
        <v/>
      </c>
      <c r="B665" s="400"/>
      <c r="C665" s="821" t="str">
        <f>'02 LISTA CONTROLLO E RAPPORTO'!C642</f>
        <v>I sacchetti filtranti sporchi devono essere puliti o sostituiti.</v>
      </c>
      <c r="D665" s="822"/>
      <c r="E665" s="822"/>
      <c r="F665" s="822"/>
      <c r="G665" s="823"/>
    </row>
    <row r="666" spans="1:7" ht="15" customHeight="1" thickBot="1" x14ac:dyDescent="0.3">
      <c r="A666" s="395" t="str">
        <f>'02 LISTA CONTROLLO E RAPPORTO'!A643</f>
        <v/>
      </c>
      <c r="B666" s="203">
        <v>3307</v>
      </c>
      <c r="C666" s="144" t="str">
        <f>'02 LISTA CONTROLLO E RAPPORTO'!C643</f>
        <v>Apparecchi di misurazione (portata d’aria e sovrappressione)</v>
      </c>
      <c r="D666" s="396"/>
      <c r="E666" s="826"/>
      <c r="F666" s="827"/>
      <c r="G666" s="828"/>
    </row>
    <row r="667" spans="1:7" ht="29.45" customHeight="1" x14ac:dyDescent="0.25">
      <c r="A667" s="397" t="str">
        <f>'02 LISTA CONTROLLO E RAPPORTO'!A644</f>
        <v/>
      </c>
      <c r="B667" s="189">
        <v>3307.01</v>
      </c>
      <c r="C667" s="68" t="str">
        <f>'02 LISTA CONTROLLO E RAPPORTO'!C644</f>
        <v>Descrizione del difetto: manca il debimetro per il funzionamento con e/o senza filtri.</v>
      </c>
      <c r="D667" s="398" t="s">
        <v>2073</v>
      </c>
      <c r="E667" s="346"/>
      <c r="F667" s="346"/>
      <c r="G667" s="347"/>
    </row>
    <row r="668" spans="1:7" ht="29.45" customHeight="1" x14ac:dyDescent="0.25">
      <c r="A668" s="399" t="str">
        <f>'02 LISTA CONTROLLO E RAPPORTO'!A645</f>
        <v/>
      </c>
      <c r="B668" s="400"/>
      <c r="C668" s="829" t="str">
        <f>'02 LISTA CONTROLLO E RAPPORTO'!C645</f>
        <v>Si deve incaricare una ditta specializzata di montare i debimetri mancanti e di eseguire le necessarie misurazioni.</v>
      </c>
      <c r="D668" s="830"/>
      <c r="E668" s="830"/>
      <c r="F668" s="830"/>
      <c r="G668" s="831"/>
    </row>
    <row r="669" spans="1:7" ht="15" customHeight="1" x14ac:dyDescent="0.25">
      <c r="A669" s="439" t="str">
        <f>'02 LISTA CONTROLLO E RAPPORTO'!A646</f>
        <v/>
      </c>
      <c r="B669" s="61">
        <v>3307.02</v>
      </c>
      <c r="C669" s="12" t="str">
        <f>'02 LISTA CONTROLLO E RAPPORTO'!C646</f>
        <v>Descrizione del difetto: il debimetro non funziona.</v>
      </c>
      <c r="D669" s="440" t="s">
        <v>2073</v>
      </c>
      <c r="E669" s="346"/>
      <c r="F669" s="346"/>
      <c r="G669" s="347"/>
    </row>
    <row r="670" spans="1:7" x14ac:dyDescent="0.25">
      <c r="A670" s="399" t="str">
        <f>'02 LISTA CONTROLLO E RAPPORTO'!A647</f>
        <v/>
      </c>
      <c r="B670" s="400"/>
      <c r="C670" s="829" t="str">
        <f>'02 LISTA CONTROLLO E RAPPORTO'!C647</f>
        <v>Il debimetro deve essere sostituito da una ditta specializzata con un prodotto normalmente ottenibile in commercio.</v>
      </c>
      <c r="D670" s="830"/>
      <c r="E670" s="830"/>
      <c r="F670" s="830"/>
      <c r="G670" s="831"/>
    </row>
    <row r="671" spans="1:7" ht="29.45" customHeight="1" x14ac:dyDescent="0.25">
      <c r="A671" s="406" t="str">
        <f>'02 LISTA CONTROLLO E RAPPORTO'!A648</f>
        <v/>
      </c>
      <c r="B671" s="187">
        <v>3307.03</v>
      </c>
      <c r="C671" s="58" t="str">
        <f>'02 LISTA CONTROLLO E RAPPORTO'!C648</f>
        <v>Descrizione del difetto: sul debimetro mancano le tacche rossa e blu per il funzionamento con e senza filtri.</v>
      </c>
      <c r="D671" s="407" t="s">
        <v>0</v>
      </c>
      <c r="E671" s="340"/>
      <c r="F671" s="340"/>
      <c r="G671" s="341"/>
    </row>
    <row r="672" spans="1:7" ht="29.45" customHeight="1" x14ac:dyDescent="0.25">
      <c r="A672" s="399" t="str">
        <f>'02 LISTA CONTROLLO E RAPPORTO'!A649</f>
        <v/>
      </c>
      <c r="B672" s="400"/>
      <c r="C672" s="829" t="str">
        <f>'02 LISTA CONTROLLO E RAPPORTO'!C649</f>
        <v>Si deve incaricare una ditta specializzata di eseguire le necessarie misurazioni e di contrassegnare il debimetro (tacca rossa e tacca blu).</v>
      </c>
      <c r="D672" s="830"/>
      <c r="E672" s="830"/>
      <c r="F672" s="830"/>
      <c r="G672" s="831"/>
    </row>
    <row r="673" spans="1:7" ht="15" customHeight="1" x14ac:dyDescent="0.25">
      <c r="A673" s="406" t="str">
        <f>'02 LISTA CONTROLLO E RAPPORTO'!A650</f>
        <v/>
      </c>
      <c r="B673" s="187">
        <v>3307.04</v>
      </c>
      <c r="C673" s="58" t="str">
        <f>'02 LISTA CONTROLLO E RAPPORTO'!C650</f>
        <v>Descrizione del difetto: manca un debimetro per il funzionamento con ricircolo dell’aria.</v>
      </c>
      <c r="D673" s="407" t="s">
        <v>0</v>
      </c>
      <c r="E673" s="340"/>
      <c r="F673" s="340"/>
      <c r="G673" s="341"/>
    </row>
    <row r="674" spans="1:7" ht="15" customHeight="1" x14ac:dyDescent="0.25">
      <c r="A674" s="399" t="str">
        <f>'02 LISTA CONTROLLO E RAPPORTO'!A651</f>
        <v/>
      </c>
      <c r="B674" s="400"/>
      <c r="C674" s="829" t="str">
        <f>'02 LISTA CONTROLLO E RAPPORTO'!C651</f>
        <v>Si deve incaricare una ditta specializzata di montare il debimetro.</v>
      </c>
      <c r="D674" s="830"/>
      <c r="E674" s="830"/>
      <c r="F674" s="830"/>
      <c r="G674" s="831"/>
    </row>
    <row r="675" spans="1:7" ht="15" customHeight="1" x14ac:dyDescent="0.25">
      <c r="A675" s="439" t="str">
        <f>'02 LISTA CONTROLLO E RAPPORTO'!A652</f>
        <v/>
      </c>
      <c r="B675" s="61">
        <v>3307.05</v>
      </c>
      <c r="C675" s="12" t="str">
        <f>'02 LISTA CONTROLLO E RAPPORTO'!C652</f>
        <v>Descrizione del difetto: manca un manometro per misurare la sovrappressione all’interno dei locali.</v>
      </c>
      <c r="D675" s="440" t="s">
        <v>2073</v>
      </c>
      <c r="E675" s="346"/>
      <c r="F675" s="346"/>
      <c r="G675" s="347"/>
    </row>
    <row r="676" spans="1:7" ht="29.45" customHeight="1" x14ac:dyDescent="0.25">
      <c r="A676" s="399" t="str">
        <f>'02 LISTA CONTROLLO E RAPPORTO'!A653</f>
        <v/>
      </c>
      <c r="B676" s="400"/>
      <c r="C676" s="829" t="str">
        <f>'02 LISTA CONTROLLO E RAPPORTO'!C653</f>
        <v>Si deve incaricare una ditta specializzata di montare il manometro mancante e di eseguire le necessarie misurazioni.</v>
      </c>
      <c r="D676" s="830"/>
      <c r="E676" s="830"/>
      <c r="F676" s="830"/>
      <c r="G676" s="831"/>
    </row>
    <row r="677" spans="1:7" ht="43.7" customHeight="1" x14ac:dyDescent="0.25">
      <c r="A677" s="439" t="str">
        <f>'02 LISTA CONTROLLO E RAPPORTO'!A654</f>
        <v/>
      </c>
      <c r="B677" s="61">
        <v>3307.06</v>
      </c>
      <c r="C677" s="12" t="str">
        <f>'02 LISTA CONTROLLO E RAPPORTO'!C654</f>
        <v>Descrizione del difetto: le condotte necessarie per la misurazione (tramite manometro) della pressione esterna (condotte che conducono verso l’esterno) e della pressione interna (condotte che conducono al soggiorno) non sono montate correttamente.</v>
      </c>
      <c r="D677" s="440" t="s">
        <v>2073</v>
      </c>
      <c r="E677" s="346"/>
      <c r="F677" s="346"/>
      <c r="G677" s="347"/>
    </row>
    <row r="678" spans="1:7" ht="60.6" customHeight="1" x14ac:dyDescent="0.25">
      <c r="A678" s="399" t="str">
        <f>'02 LISTA CONTROLLO E RAPPORTO'!A655</f>
        <v/>
      </c>
      <c r="B678" s="400"/>
      <c r="C678" s="829" t="str">
        <f>'02 LISTA CONTROLLO E RAPPORTO'!C655</f>
        <v xml:space="preserve">Le condotte per la misurazione della pressione esterna devono condurre alla presa d’aria (con una distanza sufficiente dalla condotta d’aspirazione della ventilazione/gruppo elettrogeno) o direttamente all’esterno. Se il manometro continua a indicare una sovrappressione errata o nessuna sovrappressione, si deve controllare se sul lato posteriore c’è un altro punto di raccordo che deve essere chiuso ermeticamente. </v>
      </c>
      <c r="D678" s="830"/>
      <c r="E678" s="830"/>
      <c r="F678" s="830"/>
      <c r="G678" s="831"/>
    </row>
    <row r="679" spans="1:7" ht="29.45" customHeight="1" x14ac:dyDescent="0.25">
      <c r="A679" s="439" t="str">
        <f>'02 LISTA CONTROLLO E RAPPORTO'!A656</f>
        <v/>
      </c>
      <c r="B679" s="61">
        <v>3307.07</v>
      </c>
      <c r="C679" s="12" t="str">
        <f>'02 LISTA CONTROLLO E RAPPORTO'!C656</f>
        <v>Descrizione del difetto: a ventilazione spenta non tutti gli apparecchi di misurazione indicano “0”.</v>
      </c>
      <c r="D679" s="440" t="s">
        <v>2073</v>
      </c>
      <c r="E679" s="346"/>
      <c r="F679" s="346"/>
      <c r="G679" s="347"/>
    </row>
    <row r="680" spans="1:7" ht="43.35" customHeight="1" x14ac:dyDescent="0.25">
      <c r="A680" s="399" t="str">
        <f>'02 LISTA CONTROLLO E RAPPORTO'!A657</f>
        <v/>
      </c>
      <c r="B680" s="400"/>
      <c r="C680" s="829" t="str">
        <f>'02 LISTA CONTROLLO E RAPPORTO'!C657</f>
        <v>Quando la ventilazione è spenta e le porte sono aperte, gli apparecchi di misurazione devono indicare "0" (se non è il caso vanno regolati). Le valvole di chiusura (se presenti) non utilizzate devono essere chiuse. Si deve prestare maggiore attenzione alla manutenzione degli apparecchi di misurazione.</v>
      </c>
      <c r="D680" s="830"/>
      <c r="E680" s="830"/>
      <c r="F680" s="830"/>
      <c r="G680" s="831"/>
    </row>
    <row r="681" spans="1:7" ht="29.45" customHeight="1" x14ac:dyDescent="0.25">
      <c r="A681" s="439" t="str">
        <f>'02 LISTA CONTROLLO E RAPPORTO'!A658</f>
        <v/>
      </c>
      <c r="B681" s="61">
        <v>3307.08</v>
      </c>
      <c r="C681" s="12" t="str">
        <f>'02 LISTA CONTROLLO E RAPPORTO'!C658</f>
        <v>Descrizione del difetto: gli apparecchi di misurazione non sono orizzontali o manca liquido di misurazione.</v>
      </c>
      <c r="D681" s="440" t="s">
        <v>2073</v>
      </c>
      <c r="E681" s="346"/>
      <c r="F681" s="346"/>
      <c r="G681" s="347"/>
    </row>
    <row r="682" spans="1:7" ht="31.35" customHeight="1" x14ac:dyDescent="0.25">
      <c r="A682" s="401" t="str">
        <f>'02 LISTA CONTROLLO E RAPPORTO'!A659</f>
        <v/>
      </c>
      <c r="B682" s="226"/>
      <c r="C682" s="838" t="str">
        <f>'02 LISTA CONTROLLO E RAPPORTO'!C659</f>
        <v>Gli apparecchi di misurazione devono essere montati in posizione orizzontale. Se necessario rabboccare i manometri a tubo inclinato con l’apposito liquido. Si raccomanda di inserire le seguenti posizioni nella LM:</v>
      </c>
      <c r="D682" s="839"/>
      <c r="E682" s="839"/>
      <c r="F682" s="839"/>
      <c r="G682" s="840"/>
    </row>
    <row r="683" spans="1:7" ht="15" customHeight="1" x14ac:dyDescent="0.25">
      <c r="A683" s="402" t="str">
        <f>'02 LISTA CONTROLLO E RAPPORTO'!A660</f>
        <v/>
      </c>
      <c r="B683" s="219"/>
      <c r="C683" s="835" t="str">
        <f>'02 LISTA CONTROLLO E RAPPORTO'!C660</f>
        <v>-        c’è il liquido nei manometri a tubo inclinato?</v>
      </c>
      <c r="D683" s="836"/>
      <c r="E683" s="836"/>
      <c r="F683" s="836"/>
      <c r="G683" s="837"/>
    </row>
    <row r="684" spans="1:7" ht="15" customHeight="1" x14ac:dyDescent="0.25">
      <c r="A684" s="402" t="str">
        <f>'02 LISTA CONTROLLO E RAPPORTO'!A661</f>
        <v/>
      </c>
      <c r="B684" s="219"/>
      <c r="C684" s="835" t="str">
        <f>'02 LISTA CONTROLLO E RAPPORTO'!C661</f>
        <v>-        gli apparecchi di misurazione sono montati in posizione orizzontale?</v>
      </c>
      <c r="D684" s="836"/>
      <c r="E684" s="836"/>
      <c r="F684" s="836"/>
      <c r="G684" s="837"/>
    </row>
    <row r="685" spans="1:7" ht="15" customHeight="1" thickBot="1" x14ac:dyDescent="0.3">
      <c r="A685" s="403" t="str">
        <f>'02 LISTA CONTROLLO E RAPPORTO'!A662</f>
        <v/>
      </c>
      <c r="B685" s="222"/>
      <c r="C685" s="857" t="str">
        <f>'02 LISTA CONTROLLO E RAPPORTO'!C662</f>
        <v>-        gli apparecchi di misurazione sono regolati su "0"?</v>
      </c>
      <c r="D685" s="858"/>
      <c r="E685" s="858"/>
      <c r="F685" s="858"/>
      <c r="G685" s="859"/>
    </row>
    <row r="686" spans="1:7" ht="15" customHeight="1" thickBot="1" x14ac:dyDescent="0.3">
      <c r="A686" s="395" t="str">
        <f>'02 LISTA CONTROLLO E RAPPORTO'!A663</f>
        <v/>
      </c>
      <c r="B686" s="203">
        <v>3308</v>
      </c>
      <c r="C686" s="144" t="str">
        <f>'02 LISTA CONTROLLO E RAPPORTO'!C663</f>
        <v>Ventilatore d’espulsione</v>
      </c>
      <c r="D686" s="396"/>
      <c r="E686" s="826"/>
      <c r="F686" s="827"/>
      <c r="G686" s="828"/>
    </row>
    <row r="687" spans="1:7" ht="29.45" customHeight="1" x14ac:dyDescent="0.25">
      <c r="A687" s="397" t="str">
        <f>'02 LISTA CONTROLLO E RAPPORTO'!A664</f>
        <v/>
      </c>
      <c r="B687" s="189">
        <v>3308.01</v>
      </c>
      <c r="C687" s="68" t="str">
        <f>'02 LISTA CONTROLLO E RAPPORTO'!C664</f>
        <v>Descrizione del difetto: i ventilatori d’espulsione integrati nella costruzione non funzionano.</v>
      </c>
      <c r="D687" s="398" t="s">
        <v>2073</v>
      </c>
      <c r="E687" s="346"/>
      <c r="F687" s="346"/>
      <c r="G687" s="347"/>
    </row>
    <row r="688" spans="1:7" ht="15" customHeight="1" x14ac:dyDescent="0.25">
      <c r="A688" s="399" t="str">
        <f>'02 LISTA CONTROLLO E RAPPORTO'!A665</f>
        <v/>
      </c>
      <c r="B688" s="400"/>
      <c r="C688" s="829" t="str">
        <f>'02 LISTA CONTROLLO E RAPPORTO'!C665</f>
        <v>Questo difetto deve essere eliminato da una ditta specializzata.</v>
      </c>
      <c r="D688" s="830"/>
      <c r="E688" s="830"/>
      <c r="F688" s="830"/>
      <c r="G688" s="831"/>
    </row>
    <row r="689" spans="1:7" ht="43.7" customHeight="1" x14ac:dyDescent="0.25">
      <c r="A689" s="439" t="str">
        <f>'02 LISTA CONTROLLO E RAPPORTO'!A666</f>
        <v/>
      </c>
      <c r="B689" s="61">
        <v>3308.02</v>
      </c>
      <c r="C689" s="12" t="str">
        <f>'02 LISTA CONTROLLO E RAPPORTO'!C666</f>
        <v>Descrizione del difetto: i ventilatori d’espulsione non sono collegati agli apparecchi di ventilazione tramite un interblocco elettrico previsto per questo tipo di costruzione di protezione (esercizio solo con VA in funzione).</v>
      </c>
      <c r="D689" s="440" t="s">
        <v>2073</v>
      </c>
      <c r="E689" s="346"/>
      <c r="F689" s="346"/>
      <c r="G689" s="347"/>
    </row>
    <row r="690" spans="1:7" ht="72" customHeight="1" x14ac:dyDescent="0.25">
      <c r="A690" s="399" t="str">
        <f>'02 LISTA CONTROLLO E RAPPORTO'!A667</f>
        <v/>
      </c>
      <c r="B690" s="400"/>
      <c r="C690" s="829" t="str">
        <f>'02 LISTA CONTROLLO E RAPPORTO'!C667</f>
        <v>I motori del ventilatore d’espulsione non sono interbloccati elettricamente con quello dell’apparecchio di ventilazione (vedi ITO, pag. 3.4-11). Il ventilatore d’espulsione viene comandato manualmente (sul QS1). Esso deve essere interbloccato attraverso il teleruttore dell’impianto di ventilazione per evitare, in caso di disinserimento di quest’ultimo, ogni rischio di sottopressione ’nella costruzione di protezione. L’installazione corretta di questo interblocco ’va affidata a una ditta specializzata.</v>
      </c>
      <c r="D690" s="830"/>
      <c r="E690" s="830"/>
      <c r="F690" s="830"/>
      <c r="G690" s="831"/>
    </row>
    <row r="691" spans="1:7" ht="30" x14ac:dyDescent="0.25">
      <c r="A691" s="406" t="str">
        <f>'02 LISTA CONTROLLO E RAPPORTO'!A668</f>
        <v/>
      </c>
      <c r="B691" s="187">
        <v>3308.03</v>
      </c>
      <c r="C691" s="58" t="str">
        <f>'02 LISTA CONTROLLO E RAPPORTO'!C668</f>
        <v>Descrizione del difetto: il senso di rotazione del ventilatore d’espulsione non è corretto.</v>
      </c>
      <c r="D691" s="407" t="s">
        <v>0</v>
      </c>
      <c r="E691" s="340"/>
      <c r="F691" s="340"/>
      <c r="G691" s="341"/>
    </row>
    <row r="692" spans="1:7" ht="15" customHeight="1" x14ac:dyDescent="0.25">
      <c r="A692" s="399" t="str">
        <f>'02 LISTA CONTROLLO E RAPPORTO'!A669</f>
        <v/>
      </c>
      <c r="B692" s="400"/>
      <c r="C692" s="829" t="str">
        <f>'02 LISTA CONTROLLO E RAPPORTO'!C669</f>
        <v>Questo difetto deve essere eliminato da una ditta specializzata.</v>
      </c>
      <c r="D692" s="830"/>
      <c r="E692" s="830"/>
      <c r="F692" s="830"/>
      <c r="G692" s="831"/>
    </row>
    <row r="693" spans="1:7" ht="15" customHeight="1" x14ac:dyDescent="0.25">
      <c r="A693" s="406" t="str">
        <f>'02 LISTA CONTROLLO E RAPPORTO'!A670</f>
        <v/>
      </c>
      <c r="B693" s="187">
        <v>3308.04</v>
      </c>
      <c r="C693" s="58" t="str">
        <f>'02 LISTA CONTROLLO E RAPPORTO'!C670</f>
        <v>Descrizione del difetto: mancano cinghie trapezoidali di riserva.</v>
      </c>
      <c r="D693" s="407" t="s">
        <v>0</v>
      </c>
      <c r="E693" s="340"/>
      <c r="F693" s="340"/>
      <c r="G693" s="341"/>
    </row>
    <row r="694" spans="1:7" ht="31.35" customHeight="1" thickBot="1" x14ac:dyDescent="0.3">
      <c r="A694" s="399" t="str">
        <f>'02 LISTA CONTROLLO E RAPPORTO'!A671</f>
        <v/>
      </c>
      <c r="B694" s="400"/>
      <c r="C694" s="821" t="str">
        <f>'02 LISTA CONTROLLO E RAPPORTO'!C671</f>
        <v>Le cinghie trapezoidali mancanti devono essere procurate e contrassegnate. Per ogni cinghia trapezoidale deve essere disponibile una cinghia di riserva corrispondente debitamente contrassegnata.</v>
      </c>
      <c r="D694" s="822"/>
      <c r="E694" s="822"/>
      <c r="F694" s="822"/>
      <c r="G694" s="823"/>
    </row>
    <row r="695" spans="1:7" ht="15" customHeight="1" thickBot="1" x14ac:dyDescent="0.3">
      <c r="A695" s="389" t="str">
        <f>'02 LISTA CONTROLLO E RAPPORTO'!A672</f>
        <v/>
      </c>
      <c r="B695" s="390">
        <v>3400</v>
      </c>
      <c r="C695" s="408" t="str">
        <f>'02 LISTA CONTROLLO E RAPPORTO'!C672</f>
        <v xml:space="preserve">Clima </v>
      </c>
      <c r="D695" s="409"/>
      <c r="E695" s="410"/>
      <c r="F695" s="410"/>
      <c r="G695" s="411"/>
    </row>
    <row r="696" spans="1:7" ht="15" customHeight="1" thickBot="1" x14ac:dyDescent="0.3">
      <c r="A696" s="395" t="str">
        <f>'02 LISTA CONTROLLO E RAPPORTO'!A673</f>
        <v/>
      </c>
      <c r="B696" s="203">
        <v>3401</v>
      </c>
      <c r="C696" s="144" t="str">
        <f>'02 LISTA CONTROLLO E RAPPORTO'!C673</f>
        <v xml:space="preserve">Umidità dell’aria </v>
      </c>
      <c r="D696" s="396"/>
      <c r="E696" s="826"/>
      <c r="F696" s="827"/>
      <c r="G696" s="828"/>
    </row>
    <row r="697" spans="1:7" ht="60" customHeight="1" x14ac:dyDescent="0.25">
      <c r="A697" s="458" t="str">
        <f>'02 LISTA CONTROLLO E RAPPORTO'!A674</f>
        <v/>
      </c>
      <c r="B697" s="400"/>
      <c r="C697" s="846" t="str">
        <f>'02 LISTA CONTROLLO E RAPPORTO'!C674</f>
        <v>Per evitare danni dovuti all’umidità nelle costruzioni di protezione, a pag. 3.22.1 delle ITO si statuisce che l’umidità relativa dell’aria dev’essere tenuta costantemente al di sotto del 65%. Si devono quindi montare degli igrometri o degli apparecchi di misurazione elettronici (registratori di dati) e tenere delle tabelle per registrare l’umidità relativa e la temperatura su tutto l’arco dell’anno (giusta le ITM 2000, pag. 3-10).</v>
      </c>
      <c r="D697" s="847"/>
      <c r="E697" s="847"/>
      <c r="F697" s="847"/>
      <c r="G697" s="848"/>
    </row>
    <row r="698" spans="1:7" ht="29.45" customHeight="1" x14ac:dyDescent="0.25">
      <c r="A698" s="439" t="str">
        <f>'02 LISTA CONTROLLO E RAPPORTO'!A675</f>
        <v/>
      </c>
      <c r="B698" s="61">
        <v>3401.01</v>
      </c>
      <c r="C698" s="12" t="str">
        <f>'02 LISTA CONTROLLO E RAPPORTO'!C675</f>
        <v>Descrizione del difetto: nella costruzione di protezione non sono stati montati abbastanza igrometri.</v>
      </c>
      <c r="D698" s="440" t="s">
        <v>2073</v>
      </c>
      <c r="E698" s="346"/>
      <c r="F698" s="346"/>
      <c r="G698" s="347"/>
    </row>
    <row r="699" spans="1:7" ht="44.45" customHeight="1" x14ac:dyDescent="0.25">
      <c r="A699" s="399" t="str">
        <f>'02 LISTA CONTROLLO E RAPPORTO'!A676</f>
        <v/>
      </c>
      <c r="B699" s="400"/>
      <c r="C699" s="829" t="str">
        <f>'02 LISTA CONTROLLO E RAPPORTO'!C676</f>
        <v>Di conseguenza è impossibile valutare in modo affidabile l’umidità dell’aria. Si devono procurare degli igrometri adeguati (incl. tabelle), ad esempio stazioni di misurazione. Questi sono ottenibili anche presso i fabbricanti di deumidificatori.</v>
      </c>
      <c r="D699" s="830"/>
      <c r="E699" s="830"/>
      <c r="F699" s="830"/>
      <c r="G699" s="831"/>
    </row>
    <row r="700" spans="1:7" ht="43.7" customHeight="1" x14ac:dyDescent="0.25">
      <c r="A700" s="439" t="str">
        <f>'02 LISTA CONTROLLO E RAPPORTO'!A677</f>
        <v/>
      </c>
      <c r="B700" s="61">
        <v>3401.02</v>
      </c>
      <c r="C700" s="12" t="str">
        <f>'02 LISTA CONTROLLO E RAPPORTO'!C677</f>
        <v>Descrizione del difetto: le tabelle con i risultati delle misurazioni dell’umidità dell’aria non sono aggiornate e tenute su tutto l’arco dell’anno.</v>
      </c>
      <c r="D700" s="440" t="s">
        <v>2073</v>
      </c>
      <c r="E700" s="346"/>
      <c r="F700" s="346"/>
      <c r="G700" s="347"/>
    </row>
    <row r="701" spans="1:7" ht="31.7" customHeight="1" x14ac:dyDescent="0.25">
      <c r="A701" s="399" t="str">
        <f>'02 LISTA CONTROLLO E RAPPORTO'!A678</f>
        <v/>
      </c>
      <c r="B701" s="400"/>
      <c r="C701" s="829" t="str">
        <f>'02 LISTA CONTROLLO E RAPPORTO'!C678</f>
        <v>Non è quindi possibile valutare in modo affidabile le condizioni climatiche su tutto l’arco dell’anno. Queste devono essere rilevate ad esempio nell’ambito del giro di controllo mensile ed aggiornate regolarmente nelle tabelle.</v>
      </c>
      <c r="D701" s="830"/>
      <c r="E701" s="830"/>
      <c r="F701" s="830"/>
      <c r="G701" s="831"/>
    </row>
    <row r="702" spans="1:7" ht="29.45" customHeight="1" x14ac:dyDescent="0.25">
      <c r="A702" s="439" t="str">
        <f>'02 LISTA CONTROLLO E RAPPORTO'!A679</f>
        <v/>
      </c>
      <c r="B702" s="61">
        <v>3401.03</v>
      </c>
      <c r="C702" s="12" t="str">
        <f>'02 LISTA CONTROLLO E RAPPORTO'!C679</f>
        <v>Descrizione del difetto: non è possibile mantenere l’umidità dell’aria costantemente sotto il 65%.</v>
      </c>
      <c r="D702" s="440" t="s">
        <v>2073</v>
      </c>
      <c r="E702" s="346"/>
      <c r="F702" s="346"/>
      <c r="G702" s="347"/>
    </row>
    <row r="703" spans="1:7" ht="43.7" customHeight="1" x14ac:dyDescent="0.25">
      <c r="A703" s="401" t="str">
        <f>'02 LISTA CONTROLLO E RAPPORTO'!A680</f>
        <v/>
      </c>
      <c r="B703" s="226"/>
      <c r="C703" s="829" t="str">
        <f>'02 LISTA CONTROLLO E RAPPORTO'!C680</f>
        <v xml:space="preserve">Per evitare di oltrepassare il valore limite del 65% (ITO 1977, cap. 3.22.1; ITM 2000, cap. 3.9), si devono adottare le misure del caso (impostare la ventilazione su funzionamento di manutenzione ventilazione o funzionamento con aria di ricircolo, ridurre l’apporto di aria fresca, mettere in funzione dei deumidificatori, riscaldare, ecc.). </v>
      </c>
      <c r="D703" s="830"/>
      <c r="E703" s="830"/>
      <c r="F703" s="830"/>
      <c r="G703" s="831"/>
    </row>
    <row r="704" spans="1:7" ht="29.45" customHeight="1" x14ac:dyDescent="0.25">
      <c r="A704" s="402" t="str">
        <f>'02 LISTA CONTROLLO E RAPPORTO'!A681</f>
        <v/>
      </c>
      <c r="B704" s="219"/>
      <c r="C704" s="829" t="str">
        <f>'02 LISTA CONTROLLO E RAPPORTO'!C681</f>
        <v>Si deve inoltre controllare che non ci sia acqua stagnante nella presa d’aria (PA) o nel cunicolo d’evasione (CE).</v>
      </c>
      <c r="D704" s="830"/>
      <c r="E704" s="830"/>
      <c r="F704" s="830"/>
      <c r="G704" s="831"/>
    </row>
    <row r="705" spans="1:7" ht="28.35" customHeight="1" x14ac:dyDescent="0.25">
      <c r="A705" s="403" t="str">
        <f>'02 LISTA CONTROLLO E RAPPORTO'!A682</f>
        <v/>
      </c>
      <c r="B705" s="222"/>
      <c r="C705" s="829" t="str">
        <f>'02 LISTA CONTROLLO E RAPPORTO'!C682</f>
        <v>Se nonostante una ventilazione corretta e la chiusura dei coperchi blindati non fosse possibile mantenere l’umidità dell’aria costantemente sotto il 65%, si deve procurare un numero sufficiente di deumidificatori.</v>
      </c>
      <c r="D705" s="830"/>
      <c r="E705" s="830"/>
      <c r="F705" s="830"/>
      <c r="G705" s="831"/>
    </row>
    <row r="706" spans="1:7" ht="29.45" customHeight="1" x14ac:dyDescent="0.25">
      <c r="A706" s="439" t="str">
        <f>'02 LISTA CONTROLLO E RAPPORTO'!A683</f>
        <v/>
      </c>
      <c r="B706" s="61">
        <v>3401.04</v>
      </c>
      <c r="C706" s="12" t="str">
        <f>'02 LISTA CONTROLLO E RAPPORTO'!C683</f>
        <v>Descrizione del difetto: gli igrometri non vengono sottoposti a manutenzione e tarati regolarmente.</v>
      </c>
      <c r="D706" s="440" t="s">
        <v>2073</v>
      </c>
      <c r="E706" s="346"/>
      <c r="F706" s="346"/>
      <c r="G706" s="347"/>
    </row>
    <row r="707" spans="1:7" ht="28.7" customHeight="1" x14ac:dyDescent="0.25">
      <c r="A707" s="399" t="str">
        <f>'02 LISTA CONTROLLO E RAPPORTO'!A684</f>
        <v/>
      </c>
      <c r="B707" s="400"/>
      <c r="C707" s="829" t="str">
        <f>'02 LISTA CONTROLLO E RAPPORTO'!C684</f>
        <v>Gli igrometri devono essere rigenerati e tarati almeno due volte all’anno. Si deve inserire una relativa posizione nella LM.</v>
      </c>
      <c r="D707" s="830"/>
      <c r="E707" s="830"/>
      <c r="F707" s="830"/>
      <c r="G707" s="831"/>
    </row>
    <row r="708" spans="1:7" ht="58.35" customHeight="1" x14ac:dyDescent="0.25">
      <c r="A708" s="439" t="str">
        <f>'02 LISTA CONTROLLO E RAPPORTO'!A685</f>
        <v/>
      </c>
      <c r="B708" s="61">
        <v>3401.05</v>
      </c>
      <c r="C708" s="12" t="str">
        <f>'02 LISTA CONTROLLO E RAPPORTO'!C685</f>
        <v>Descrizione del difetto: mancano i documenti che indicano come regolare la ventilazione e posizionare le porte per garantire un funzionamento di manutenzione regolamentare ed efficiente.</v>
      </c>
      <c r="D708" s="440" t="s">
        <v>2073</v>
      </c>
      <c r="E708" s="346"/>
      <c r="F708" s="346"/>
      <c r="G708" s="347"/>
    </row>
    <row r="709" spans="1:7" ht="57" customHeight="1" x14ac:dyDescent="0.25">
      <c r="A709" s="401" t="str">
        <f>'02 LISTA CONTROLLO E RAPPORTO'!A686</f>
        <v/>
      </c>
      <c r="B709" s="226"/>
      <c r="C709" s="829" t="str">
        <f>'02 LISTA CONTROLLO E RAPPORTO'!C686</f>
        <v>Quando non viene utilizzata, la costruzione di protezione deve essere messa in funzionamento di manutenzione. Per questo è importante che le impostazioni dei componenti più importanti (interruttori, clappe, porte, temporizzatori, deumidificatori, ecc.) siano chiaramente definite e documentate. Si deve indicare in modo chiaro e facilmente comprensibile presso l’uscita come impostare questi componenti prima di lasciare la costruzione di protezione.</v>
      </c>
      <c r="D709" s="830"/>
      <c r="E709" s="830"/>
      <c r="F709" s="830"/>
      <c r="G709" s="831"/>
    </row>
    <row r="710" spans="1:7" ht="29.45" customHeight="1" x14ac:dyDescent="0.25">
      <c r="A710" s="402" t="str">
        <f>'02 LISTA CONTROLLO E RAPPORTO'!A687</f>
        <v/>
      </c>
      <c r="B710" s="219"/>
      <c r="C710" s="829" t="str">
        <f>'02 LISTA CONTROLLO E RAPPORTO'!C687</f>
        <v>Si deve allestire la lista di controllo per la manutenzione e affiggerla in modo permanente sul QS1 nel locale ventilazione. Vedi esempio a pag. 2-8 ITM.</v>
      </c>
      <c r="D710" s="830"/>
      <c r="E710" s="830"/>
      <c r="F710" s="830"/>
      <c r="G710" s="831"/>
    </row>
    <row r="711" spans="1:7" ht="42.6" customHeight="1" x14ac:dyDescent="0.25">
      <c r="A711" s="403" t="str">
        <f>'02 LISTA CONTROLLO E RAPPORTO'!A688</f>
        <v/>
      </c>
      <c r="B711" s="222"/>
      <c r="C711" s="829" t="str">
        <f>'02 LISTA CONTROLLO E RAPPORTO'!C688</f>
        <v>Su ogni porta dev’essere affissa una targa con la scritta (verde) «Porta APERTA durante il funzionamento di manutenzione», (gialla) «Porta CHIUSA durante il funzionamento di manutenzione» o (rossa) «Porta CHIUSA A CHIAVE durante il funzionamento di manutenzione» (vedi ITM 2000, pag. 3-14).</v>
      </c>
      <c r="D711" s="830"/>
      <c r="E711" s="830"/>
      <c r="F711" s="830"/>
      <c r="G711" s="831"/>
    </row>
    <row r="712" spans="1:7" ht="29.45" customHeight="1" x14ac:dyDescent="0.25">
      <c r="A712" s="406" t="str">
        <f>'02 LISTA CONTROLLO E RAPPORTO'!A689</f>
        <v/>
      </c>
      <c r="B712" s="187">
        <v>3401.06</v>
      </c>
      <c r="C712" s="58" t="str">
        <f>'02 LISTA CONTROLLO E RAPPORTO'!C689</f>
        <v>Descrizione del difetto: non sono presenti deumidificatori funzionanti.</v>
      </c>
      <c r="D712" s="407" t="s">
        <v>0</v>
      </c>
      <c r="E712" s="340"/>
      <c r="F712" s="340"/>
      <c r="G712" s="341"/>
    </row>
    <row r="713" spans="1:7" ht="88.35" customHeight="1" thickBot="1" x14ac:dyDescent="0.3">
      <c r="A713" s="399" t="str">
        <f>'02 LISTA CONTROLLO E RAPPORTO'!A690</f>
        <v/>
      </c>
      <c r="B713" s="400"/>
      <c r="C713" s="821" t="str">
        <f>'02 LISTA CONTROLLO E RAPPORTO'!C690</f>
        <v>Il numero di deumidificatori nelle costruzioni di protezione è regolamentato nelle Istruzioni dell’Ufficio federale della protezione della popolazione concernenti il versamento delle spese suppletive riconosciute per il rinnovamento dei deumidificatori elettrici negli impianti di protezione del 15 dicembre 2014. L’Ufficio federale della protezione della popolazione finanzia il numero minimo richiesto di deumidificatori nelle costruzioni di protezione. Se nonostante l’adozione di queste misure l’umidità relativa dell’aria non scende sotto il 65%, secondo queste istruzioni si devono richiedere deumidificatori supplementari. La procedura da seguire deve essere concordata con l’ente cantonale responsabile delle costruzioni di protezione.</v>
      </c>
      <c r="D713" s="822"/>
      <c r="E713" s="822"/>
      <c r="F713" s="822"/>
      <c r="G713" s="823"/>
    </row>
    <row r="714" spans="1:7" ht="29.45" customHeight="1" thickBot="1" x14ac:dyDescent="0.3">
      <c r="A714" s="416" t="str">
        <f>'02 LISTA CONTROLLO E RAPPORTO'!A691</f>
        <v/>
      </c>
      <c r="B714" s="190">
        <v>3500</v>
      </c>
      <c r="C714" s="417" t="str">
        <f>'02 LISTA CONTROLLO E RAPPORTO'!C691</f>
        <v xml:space="preserve">Difetti straordinari nel capitolo «Ventilazione» secondo le Istruzioni CPCP (art.11 cpv. 5) </v>
      </c>
      <c r="D714" s="418"/>
      <c r="E714" s="824"/>
      <c r="F714" s="824"/>
      <c r="G714" s="825"/>
    </row>
    <row r="715" spans="1:7" ht="15" customHeight="1" x14ac:dyDescent="0.25">
      <c r="A715" s="459" t="str">
        <f>'02 LISTA CONTROLLO E RAPPORTO'!A692</f>
        <v/>
      </c>
      <c r="B715" s="191">
        <v>3501</v>
      </c>
      <c r="C715" s="420" t="str">
        <f>'02 LISTA CONTROLLO E RAPPORTO'!C692</f>
        <v xml:space="preserve">Descrizione del difetto: </v>
      </c>
      <c r="D715" s="421"/>
      <c r="E715" s="428"/>
      <c r="F715" s="428"/>
      <c r="G715" s="429"/>
    </row>
    <row r="716" spans="1:7" ht="15" customHeight="1" x14ac:dyDescent="0.25">
      <c r="A716" s="460" t="str">
        <f>'02 LISTA CONTROLLO E RAPPORTO'!A693</f>
        <v/>
      </c>
      <c r="B716" s="192">
        <v>3502</v>
      </c>
      <c r="C716" s="423" t="str">
        <f>'02 LISTA CONTROLLO E RAPPORTO'!C693</f>
        <v>Descrizione del difetto:</v>
      </c>
      <c r="D716" s="424"/>
      <c r="E716" s="430"/>
      <c r="F716" s="430"/>
      <c r="G716" s="431"/>
    </row>
    <row r="717" spans="1:7" ht="15" customHeight="1" thickBot="1" x14ac:dyDescent="0.3">
      <c r="A717" s="460" t="str">
        <f>'02 LISTA CONTROLLO E RAPPORTO'!A694</f>
        <v/>
      </c>
      <c r="B717" s="192">
        <v>3503</v>
      </c>
      <c r="C717" s="426" t="str">
        <f>'02 LISTA CONTROLLO E RAPPORTO'!C694</f>
        <v>Descrizione del difetto:</v>
      </c>
      <c r="D717" s="427"/>
      <c r="E717" s="432"/>
      <c r="F717" s="432"/>
      <c r="G717" s="433"/>
    </row>
    <row r="718" spans="1:7" ht="19.5" thickBot="1" x14ac:dyDescent="0.3">
      <c r="A718" s="385" t="str">
        <f>'02 LISTA CONTROLLO E RAPPORTO'!A695</f>
        <v/>
      </c>
      <c r="B718" s="386">
        <v>4000</v>
      </c>
      <c r="C718" s="387" t="str">
        <f>'02 LISTA CONTROLLO E RAPPORTO'!C695</f>
        <v>Approvvigionamento idrico</v>
      </c>
      <c r="D718" s="434"/>
      <c r="E718" s="841"/>
      <c r="F718" s="841"/>
      <c r="G718" s="842"/>
    </row>
    <row r="719" spans="1:7" ht="15" customHeight="1" thickBot="1" x14ac:dyDescent="0.3">
      <c r="A719" s="389" t="str">
        <f>'02 LISTA CONTROLLO E RAPPORTO'!A696</f>
        <v/>
      </c>
      <c r="B719" s="390">
        <v>4100</v>
      </c>
      <c r="C719" s="408" t="str">
        <f>'02 LISTA CONTROLLO E RAPPORTO'!C696</f>
        <v>Documenti d’esercizio</v>
      </c>
      <c r="D719" s="409"/>
      <c r="E719" s="410"/>
      <c r="F719" s="410"/>
      <c r="G719" s="411"/>
    </row>
    <row r="720" spans="1:7" ht="29.45" customHeight="1" thickBot="1" x14ac:dyDescent="0.3">
      <c r="A720" s="395" t="str">
        <f>'02 LISTA CONTROLLO E RAPPORTO'!A697</f>
        <v/>
      </c>
      <c r="B720" s="203">
        <v>4101</v>
      </c>
      <c r="C720" s="144" t="str">
        <f>'02 LISTA CONTROLLO E RAPPORTO'!C697</f>
        <v>Schema di funzionamento (*in rifugi di ospedali, case per anziani, case di cura e istituti realizzati prima del 2012)</v>
      </c>
      <c r="D720" s="396"/>
      <c r="E720" s="826"/>
      <c r="F720" s="827"/>
      <c r="G720" s="828"/>
    </row>
    <row r="721" spans="1:7" ht="43.7" customHeight="1" x14ac:dyDescent="0.25">
      <c r="A721" s="404" t="str">
        <f>'02 LISTA CONTROLLO E RAPPORTO'!A698</f>
        <v/>
      </c>
      <c r="B721" s="186">
        <v>4101.01</v>
      </c>
      <c r="C721" s="66" t="str">
        <f>'02 LISTA CONTROLLO E RAPPORTO'!C698</f>
        <v>Descrizione del difetto: lo schema di funzionamento «Approvvigionamento idrico» (schema di principio con istruzioni per l’uso) non è affisso in modo permanente in un luogo idoneo.</v>
      </c>
      <c r="D721" s="405" t="s">
        <v>0</v>
      </c>
      <c r="E721" s="340"/>
      <c r="F721" s="340"/>
      <c r="G721" s="341"/>
    </row>
    <row r="722" spans="1:7" ht="15.6" customHeight="1" x14ac:dyDescent="0.25">
      <c r="A722" s="399" t="str">
        <f>'02 LISTA CONTROLLO E RAPPORTO'!A699</f>
        <v/>
      </c>
      <c r="B722" s="400"/>
      <c r="C722" s="829" t="str">
        <f>'02 LISTA CONTROLLO E RAPPORTO'!C699</f>
        <v>Lo schema deve essere allestito e affisso in modo ben visibile e permanente nei pressi della batteria di distribuzione.</v>
      </c>
      <c r="D722" s="830"/>
      <c r="E722" s="830"/>
      <c r="F722" s="830"/>
      <c r="G722" s="831"/>
    </row>
    <row r="723" spans="1:7" ht="43.7" customHeight="1" x14ac:dyDescent="0.25">
      <c r="A723" s="406" t="str">
        <f>'02 LISTA CONTROLLO E RAPPORTO'!A700</f>
        <v/>
      </c>
      <c r="B723" s="187">
        <v>4101.0200000000004</v>
      </c>
      <c r="C723" s="58" t="str">
        <f>'02 LISTA CONTROLLO E RAPPORTO'!C700</f>
        <v>Descrizione del difetto: lo schema di principio «Approvvigionamento idrico» disponibile non corrisponde all’impianto presente nella costruzione.</v>
      </c>
      <c r="D723" s="407" t="s">
        <v>0</v>
      </c>
      <c r="E723" s="340"/>
      <c r="F723" s="340"/>
      <c r="G723" s="341"/>
    </row>
    <row r="724" spans="1:7" ht="29.45" customHeight="1" x14ac:dyDescent="0.25">
      <c r="A724" s="399" t="str">
        <f>'02 LISTA CONTROLLO E RAPPORTO'!A701</f>
        <v/>
      </c>
      <c r="B724" s="400"/>
      <c r="C724" s="829" t="str">
        <f>'02 LISTA CONTROLLO E RAPPORTO'!C701</f>
        <v>Lo schema di principio deve corrispondere all’impianto presente e quindi essere completato, corretto o riallestito di conseguenza.</v>
      </c>
      <c r="D724" s="830"/>
      <c r="E724" s="830"/>
      <c r="F724" s="830"/>
      <c r="G724" s="831"/>
    </row>
    <row r="725" spans="1:7" ht="43.7" customHeight="1" x14ac:dyDescent="0.25">
      <c r="A725" s="406" t="str">
        <f>'02 LISTA CONTROLLO E RAPPORTO'!A702</f>
        <v/>
      </c>
      <c r="B725" s="187">
        <v>4101.03</v>
      </c>
      <c r="C725" s="58" t="str">
        <f>'02 LISTA CONTROLLO E RAPPORTO'!C702</f>
        <v>Descrizione del difetto: in base allo schema di funzionamento «Approvvigionamento idrico» non è possibile impostare correttamente i seguenti modi d’esercizio:</v>
      </c>
      <c r="D725" s="407" t="s">
        <v>0</v>
      </c>
      <c r="E725" s="340"/>
      <c r="F725" s="340"/>
      <c r="G725" s="341"/>
    </row>
    <row r="726" spans="1:7" ht="15" customHeight="1" x14ac:dyDescent="0.25">
      <c r="A726" s="401" t="str">
        <f>'02 LISTA CONTROLLO E RAPPORTO'!A703</f>
        <v/>
      </c>
      <c r="B726" s="226"/>
      <c r="C726" s="835" t="str">
        <f>'02 LISTA CONTROLLO E RAPPORTO'!C703</f>
        <v>-        alimentazione dalla rete idrica locale in tempo di pace,</v>
      </c>
      <c r="D726" s="836"/>
      <c r="E726" s="836"/>
      <c r="F726" s="836"/>
      <c r="G726" s="837"/>
    </row>
    <row r="727" spans="1:7" ht="15" customHeight="1" x14ac:dyDescent="0.25">
      <c r="A727" s="402" t="str">
        <f>'02 LISTA CONTROLLO E RAPPORTO'!A704</f>
        <v/>
      </c>
      <c r="B727" s="219"/>
      <c r="C727" s="835" t="str">
        <f>'02 LISTA CONTROLLO E RAPPORTO'!C704</f>
        <v>-        alimentazione dalla rete idrica locale in caso d’evento (riempimento del serbatoio con acqua dalla rete),</v>
      </c>
      <c r="D727" s="836"/>
      <c r="E727" s="836"/>
      <c r="F727" s="836"/>
      <c r="G727" s="837"/>
    </row>
    <row r="728" spans="1:7" ht="15" customHeight="1" x14ac:dyDescent="0.25">
      <c r="A728" s="402" t="str">
        <f>'02 LISTA CONTROLLO E RAPPORTO'!A705</f>
        <v/>
      </c>
      <c r="B728" s="219"/>
      <c r="C728" s="835" t="str">
        <f>'02 LISTA CONTROLLO E RAPPORTO'!C705</f>
        <v>-        alimentazione dal serbatoio e</v>
      </c>
      <c r="D728" s="836"/>
      <c r="E728" s="836"/>
      <c r="F728" s="836"/>
      <c r="G728" s="837"/>
    </row>
    <row r="729" spans="1:7" ht="15" customHeight="1" x14ac:dyDescent="0.25">
      <c r="A729" s="402" t="str">
        <f>'02 LISTA CONTROLLO E RAPPORTO'!A706</f>
        <v/>
      </c>
      <c r="B729" s="219"/>
      <c r="C729" s="835" t="str">
        <f>'02 LISTA CONTROLLO E RAPPORTO'!C706</f>
        <v>-        alimentazione d’emergenza.</v>
      </c>
      <c r="D729" s="836"/>
      <c r="E729" s="836"/>
      <c r="F729" s="836"/>
      <c r="G729" s="837"/>
    </row>
    <row r="730" spans="1:7" ht="29.45" customHeight="1" thickBot="1" x14ac:dyDescent="0.3">
      <c r="A730" s="403" t="str">
        <f>'02 LISTA CONTROLLO E RAPPORTO'!A707</f>
        <v/>
      </c>
      <c r="B730" s="222"/>
      <c r="C730" s="852" t="str">
        <f>'02 LISTA CONTROLLO E RAPPORTO'!C707</f>
        <v>La procedura da seguire per eliminare questo difetto deve essere concordata con l’ente cantonale responsabile delle costruzioni di protezione.</v>
      </c>
      <c r="D730" s="853"/>
      <c r="E730" s="853"/>
      <c r="F730" s="853"/>
      <c r="G730" s="854"/>
    </row>
    <row r="731" spans="1:7" ht="15" customHeight="1" thickBot="1" x14ac:dyDescent="0.3">
      <c r="A731" s="395" t="str">
        <f>'02 LISTA CONTROLLO E RAPPORTO'!A708</f>
        <v/>
      </c>
      <c r="B731" s="203">
        <v>4102</v>
      </c>
      <c r="C731" s="144" t="str">
        <f>'02 LISTA CONTROLLO E RAPPORTO'!C708</f>
        <v>Marcatura dei componenti</v>
      </c>
      <c r="D731" s="396"/>
      <c r="E731" s="826"/>
      <c r="F731" s="827"/>
      <c r="G731" s="828"/>
    </row>
    <row r="732" spans="1:7" ht="43.7" customHeight="1" x14ac:dyDescent="0.25">
      <c r="A732" s="404" t="str">
        <f>'02 LISTA CONTROLLO E RAPPORTO'!A709</f>
        <v/>
      </c>
      <c r="B732" s="186">
        <v>4102.01</v>
      </c>
      <c r="C732" s="66" t="str">
        <f>'02 LISTA CONTROLLO E RAPPORTO'!C709</f>
        <v>Descrizione del difetto: le marcature sui componenti non corrispondono alle numerazioni e alle posizioni delle ITM e allo schema di funzionamento.</v>
      </c>
      <c r="D732" s="405" t="s">
        <v>0</v>
      </c>
      <c r="E732" s="340"/>
      <c r="F732" s="340"/>
      <c r="G732" s="341"/>
    </row>
    <row r="733" spans="1:7" ht="15" customHeight="1" x14ac:dyDescent="0.25">
      <c r="A733" s="399" t="str">
        <f>'02 LISTA CONTROLLO E RAPPORTO'!A710</f>
        <v/>
      </c>
      <c r="B733" s="400"/>
      <c r="C733" s="829" t="str">
        <f>'02 LISTA CONTROLLO E RAPPORTO'!C710</f>
        <v>Le marcature devono essere corrette o completate.</v>
      </c>
      <c r="D733" s="830"/>
      <c r="E733" s="830"/>
      <c r="F733" s="830"/>
      <c r="G733" s="831"/>
    </row>
    <row r="734" spans="1:7" ht="29.45" customHeight="1" x14ac:dyDescent="0.25">
      <c r="A734" s="406" t="str">
        <f>'02 LISTA CONTROLLO E RAPPORTO'!A711</f>
        <v/>
      </c>
      <c r="B734" s="187">
        <v>4102.0200000000004</v>
      </c>
      <c r="C734" s="58" t="str">
        <f>'02 LISTA CONTROLLO E RAPPORTO'!C711</f>
        <v>Descrizione del difetto: le marcature non sono applicate in modo permanente e da escludere qualsiasi possibilità di confusione.</v>
      </c>
      <c r="D734" s="407" t="s">
        <v>0</v>
      </c>
      <c r="E734" s="340"/>
      <c r="F734" s="340"/>
      <c r="G734" s="341"/>
    </row>
    <row r="735" spans="1:7" ht="59.45" customHeight="1" thickBot="1" x14ac:dyDescent="0.3">
      <c r="A735" s="399" t="str">
        <f>'02 LISTA CONTROLLO E RAPPORTO'!A712</f>
        <v/>
      </c>
      <c r="B735" s="400"/>
      <c r="C735" s="821" t="str">
        <f>'02 LISTA CONTROLLO E RAPPORTO'!C712</f>
        <v>Le marcature (p. es. adesivi, targhette d’alluminio con catenella, ecc.) devono essere applicate in modo permanente nel punto previsto in modo tale che vengano inequivocabilmente associate al rispettivo componente. Grazie alle marcature, allo schema d’esercizio e alle istruzioni per l’uso, i componenti dell’impianto sono gestibili anche da personale non specializzato.</v>
      </c>
      <c r="D735" s="822"/>
      <c r="E735" s="822"/>
      <c r="F735" s="822"/>
      <c r="G735" s="823"/>
    </row>
    <row r="736" spans="1:7" ht="15" customHeight="1" thickBot="1" x14ac:dyDescent="0.3">
      <c r="A736" s="389" t="str">
        <f>'02 LISTA CONTROLLO E RAPPORTO'!A713</f>
        <v/>
      </c>
      <c r="B736" s="390">
        <v>4200</v>
      </c>
      <c r="C736" s="408" t="str">
        <f>'02 LISTA CONTROLLO E RAPPORTO'!C713</f>
        <v>Controllo del funzionamento dell’approvvigionamento idrico</v>
      </c>
      <c r="D736" s="409"/>
      <c r="E736" s="410"/>
      <c r="F736" s="410"/>
      <c r="G736" s="411"/>
    </row>
    <row r="737" spans="1:7" ht="15" customHeight="1" thickBot="1" x14ac:dyDescent="0.3">
      <c r="A737" s="395" t="str">
        <f>'02 LISTA CONTROLLO E RAPPORTO'!A714</f>
        <v/>
      </c>
      <c r="B737" s="203">
        <v>4201</v>
      </c>
      <c r="C737" s="144" t="str">
        <f>'02 LISTA CONTROLLO E RAPPORTO'!C714</f>
        <v>Condotte, valvole ed elementi di chiusura</v>
      </c>
      <c r="D737" s="396"/>
      <c r="E737" s="826"/>
      <c r="F737" s="827"/>
      <c r="G737" s="828"/>
    </row>
    <row r="738" spans="1:7" ht="29.45" customHeight="1" x14ac:dyDescent="0.25">
      <c r="A738" s="397" t="str">
        <f>'02 LISTA CONTROLLO E RAPPORTO'!A715</f>
        <v/>
      </c>
      <c r="B738" s="189">
        <v>4201.01</v>
      </c>
      <c r="C738" s="68" t="str">
        <f>'02 LISTA CONTROLLO E RAPPORTO'!C715</f>
        <v>Descrizione del difetto: manca la possibilità di chiudere le condotte di alimentazione (acqua calda e fredda) appena prima dell’entrata nella costruzione di protezione.</v>
      </c>
      <c r="D738" s="398" t="s">
        <v>2073</v>
      </c>
      <c r="E738" s="346"/>
      <c r="F738" s="346"/>
      <c r="G738" s="347"/>
    </row>
    <row r="739" spans="1:7" ht="15" customHeight="1" x14ac:dyDescent="0.25">
      <c r="A739" s="399" t="str">
        <f>'02 LISTA CONTROLLO E RAPPORTO'!A716</f>
        <v/>
      </c>
      <c r="B739" s="400"/>
      <c r="C739" s="829" t="str">
        <f>'02 LISTA CONTROLLO E RAPPORTO'!C716</f>
        <v>Si deve incaricare una ditta specializzata di completare le condotte di alimentazione con elementi di chiusura appena prima dell’entrata nella costruzione di protezione.</v>
      </c>
      <c r="D739" s="830"/>
      <c r="E739" s="830"/>
      <c r="F739" s="830"/>
      <c r="G739" s="831"/>
    </row>
    <row r="740" spans="1:7" ht="29.45" customHeight="1" x14ac:dyDescent="0.25">
      <c r="A740" s="439" t="str">
        <f>'02 LISTA CONTROLLO E RAPPORTO'!A717</f>
        <v/>
      </c>
      <c r="B740" s="61">
        <v>4201.0200000000004</v>
      </c>
      <c r="C740" s="12" t="str">
        <f>'02 LISTA CONTROLLO E RAPPORTO'!C717</f>
        <v>Descrizione del difetto: gli elementi di chiusura della condotta idrica di rete e delle condotte di distribuzione non funzionano.</v>
      </c>
      <c r="D740" s="440" t="s">
        <v>2073</v>
      </c>
      <c r="E740" s="346"/>
      <c r="F740" s="346"/>
      <c r="G740" s="347"/>
    </row>
    <row r="741" spans="1:7" ht="28.35" customHeight="1" x14ac:dyDescent="0.25">
      <c r="A741" s="399" t="str">
        <f>'02 LISTA CONTROLLO E RAPPORTO'!A718</f>
        <v/>
      </c>
      <c r="B741" s="400"/>
      <c r="C741" s="829" t="str">
        <f>'02 LISTA CONTROLLO E RAPPORTO'!C718</f>
        <v>Tutti gli elementi di chiusura dell’alimentazione idrica dalla rete e delle condotte di distribuzione devono essere sottoposti a una manutenzione generale o sostituite.</v>
      </c>
      <c r="D741" s="830"/>
      <c r="E741" s="830"/>
      <c r="F741" s="830"/>
      <c r="G741" s="831"/>
    </row>
    <row r="742" spans="1:7" ht="29.45" customHeight="1" x14ac:dyDescent="0.25">
      <c r="A742" s="406" t="str">
        <f>'02 LISTA CONTROLLO E RAPPORTO'!A719</f>
        <v/>
      </c>
      <c r="B742" s="187">
        <v>4201.03</v>
      </c>
      <c r="C742" s="58" t="str">
        <f>'02 LISTA CONTROLLO E RAPPORTO'!C719</f>
        <v>Descrizione del difetto: gli impianti sanitari non sono fissati in modo resistente agli urti.</v>
      </c>
      <c r="D742" s="407" t="s">
        <v>0</v>
      </c>
      <c r="E742" s="340"/>
      <c r="F742" s="340"/>
      <c r="G742" s="341"/>
    </row>
    <row r="743" spans="1:7" ht="29.45" customHeight="1" x14ac:dyDescent="0.25">
      <c r="A743" s="401" t="str">
        <f>'02 LISTA CONTROLLO E RAPPORTO'!A720</f>
        <v/>
      </c>
      <c r="B743" s="226"/>
      <c r="C743" s="829" t="str">
        <f>'02 LISTA CONTROLLO E RAPPORTO'!C720</f>
        <v>Gli impianti sanitari devono essere fissati secondo le ITR 1997. Alle condotte si devono apportare dei fissaggi antiurto almeno ogni 3.5 m.</v>
      </c>
      <c r="D743" s="830"/>
      <c r="E743" s="830"/>
      <c r="F743" s="830"/>
      <c r="G743" s="831"/>
    </row>
    <row r="744" spans="1:7" ht="43.7" customHeight="1" x14ac:dyDescent="0.25">
      <c r="A744" s="403" t="str">
        <f>'02 LISTA CONTROLLO E RAPPORTO'!A721</f>
        <v/>
      </c>
      <c r="B744" s="222"/>
      <c r="C744" s="829" t="str">
        <f>'02 LISTA CONTROLLO E RAPPORTO'!C721</f>
        <v>Generalmente questo tipo di difetto viene eliminato nell’ambito di un progetto di costruzione inerente all’edificio, un progetto di rimodernamento della costruzione di protezione o dopo l’ordine del Consiglio federale di potenziare la protezione della popolazione.</v>
      </c>
      <c r="D744" s="830"/>
      <c r="E744" s="830"/>
      <c r="F744" s="830"/>
      <c r="G744" s="831"/>
    </row>
    <row r="745" spans="1:7" ht="29.45" customHeight="1" x14ac:dyDescent="0.25">
      <c r="A745" s="439" t="str">
        <f>'02 LISTA CONTROLLO E RAPPORTO'!A722</f>
        <v/>
      </c>
      <c r="B745" s="61">
        <v>4201.04</v>
      </c>
      <c r="C745" s="12" t="str">
        <f>'02 LISTA CONTROLLO E RAPPORTO'!C722</f>
        <v>Descrizione del difetto: non sono più disponibili tutti gli impianti sanitari necessari per questa costruzione di protezione.</v>
      </c>
      <c r="D745" s="440" t="s">
        <v>2073</v>
      </c>
      <c r="E745" s="346"/>
      <c r="F745" s="346"/>
      <c r="G745" s="347"/>
    </row>
    <row r="746" spans="1:7" ht="28.35" customHeight="1" x14ac:dyDescent="0.25">
      <c r="A746" s="401" t="str">
        <f>'02 LISTA CONTROLLO E RAPPORTO'!A723</f>
        <v/>
      </c>
      <c r="B746" s="226"/>
      <c r="C746" s="829" t="str">
        <f>'02 LISTA CONTROLLO E RAPPORTO'!C723</f>
        <v xml:space="preserve">In presenza di questo difetto, la costruzione di protezione non può essere utilizzata per lo scopo per cui era stata concepita e autorizzata. </v>
      </c>
      <c r="D746" s="830"/>
      <c r="E746" s="830"/>
      <c r="F746" s="830"/>
      <c r="G746" s="831"/>
    </row>
    <row r="747" spans="1:7" ht="15" customHeight="1" x14ac:dyDescent="0.25">
      <c r="A747" s="403" t="str">
        <f>'02 LISTA CONTROLLO E RAPPORTO'!A724</f>
        <v/>
      </c>
      <c r="B747" s="222"/>
      <c r="C747" s="829" t="str">
        <f>'02 LISTA CONTROLLO E RAPPORTO'!C724</f>
        <v>La procedura da seguire deve essere concordata con l’ente cantonale responsabile delle costruzioni di protezione.</v>
      </c>
      <c r="D747" s="830"/>
      <c r="E747" s="830"/>
      <c r="F747" s="830"/>
      <c r="G747" s="831"/>
    </row>
    <row r="748" spans="1:7" ht="29.45" customHeight="1" x14ac:dyDescent="0.25">
      <c r="A748" s="414" t="str">
        <f>'02 LISTA CONTROLLO E RAPPORTO'!A725</f>
        <v/>
      </c>
      <c r="B748" s="195">
        <v>4201.05</v>
      </c>
      <c r="C748" s="75" t="str">
        <f>'02 LISTA CONTROLLO E RAPPORTO'!C725</f>
        <v>Descrizione del difetto: non è possibile svuotare e spurgare le condotte dell’acqua.</v>
      </c>
      <c r="D748" s="415" t="s">
        <v>1</v>
      </c>
      <c r="E748" s="344"/>
      <c r="F748" s="344"/>
      <c r="G748" s="345"/>
    </row>
    <row r="749" spans="1:7" ht="61.35" customHeight="1" x14ac:dyDescent="0.25">
      <c r="A749" s="399" t="str">
        <f>'02 LISTA CONTROLLO E RAPPORTO'!A726</f>
        <v/>
      </c>
      <c r="B749" s="400"/>
      <c r="C749" s="829" t="str">
        <f>'02 LISTA CONTROLLO E RAPPORTO'!C726</f>
        <v>Se l’acqua proveniente dalle condotte non soddisfa i requisiti posti all’acqua potabile, si devono apporre dei cartelli con l’avvertenza «Acqua non potabile». In caso contrario, il proprietario può andare incontro a conseguenze di responsabilità civile, eventualità di cui deve essere informato.</v>
      </c>
      <c r="D749" s="830"/>
      <c r="E749" s="830"/>
      <c r="F749" s="830"/>
      <c r="G749" s="831"/>
    </row>
    <row r="750" spans="1:7" ht="15" customHeight="1" x14ac:dyDescent="0.25">
      <c r="A750" s="406" t="str">
        <f>'02 LISTA CONTROLLO E RAPPORTO'!A727</f>
        <v/>
      </c>
      <c r="B750" s="187">
        <v>4201.0600000000004</v>
      </c>
      <c r="C750" s="58" t="str">
        <f>'02 LISTA CONTROLLO E RAPPORTO'!C727</f>
        <v>Descrizione del difetto: i rubinetti e i sanitari non sono ermetici.</v>
      </c>
      <c r="D750" s="407" t="s">
        <v>0</v>
      </c>
      <c r="E750" s="340"/>
      <c r="F750" s="340"/>
      <c r="G750" s="341"/>
    </row>
    <row r="751" spans="1:7" ht="29.45" customHeight="1" x14ac:dyDescent="0.25">
      <c r="A751" s="399" t="str">
        <f>'02 LISTA CONTROLLO E RAPPORTO'!A728</f>
        <v/>
      </c>
      <c r="B751" s="400"/>
      <c r="C751" s="829" t="str">
        <f>'02 LISTA CONTROLLO E RAPPORTO'!C728</f>
        <v>In presenza di questo difetto si creano depositi di calcare e incrostazioni. Si deve incaricare un professionista di eseguire la manutenzione dei rubinetti e sanitari.</v>
      </c>
      <c r="D751" s="830"/>
      <c r="E751" s="830"/>
      <c r="F751" s="830"/>
      <c r="G751" s="831"/>
    </row>
    <row r="752" spans="1:7" ht="15" customHeight="1" x14ac:dyDescent="0.25">
      <c r="A752" s="406" t="str">
        <f>'02 LISTA CONTROLLO E RAPPORTO'!A729</f>
        <v/>
      </c>
      <c r="B752" s="187">
        <v>4201.07</v>
      </c>
      <c r="C752" s="58" t="str">
        <f>'02 LISTA CONTROLLO E RAPPORTO'!C729</f>
        <v>Descrizione del difetto: i sanitari sono danneggiati o difettosi.</v>
      </c>
      <c r="D752" s="407" t="s">
        <v>0</v>
      </c>
      <c r="E752" s="340"/>
      <c r="F752" s="340"/>
      <c r="G752" s="341"/>
    </row>
    <row r="753" spans="1:7" ht="15" customHeight="1" x14ac:dyDescent="0.25">
      <c r="A753" s="399" t="str">
        <f>'02 LISTA CONTROLLO E RAPPORTO'!A730</f>
        <v/>
      </c>
      <c r="B753" s="400"/>
      <c r="C753" s="829" t="str">
        <f>'02 LISTA CONTROLLO E RAPPORTO'!C730</f>
        <v xml:space="preserve">I sanitari danneggiati o difettosi devono essere riparati o sostituiti. </v>
      </c>
      <c r="D753" s="830"/>
      <c r="E753" s="830"/>
      <c r="F753" s="830"/>
      <c r="G753" s="831"/>
    </row>
    <row r="754" spans="1:7" ht="29.45" customHeight="1" x14ac:dyDescent="0.25">
      <c r="A754" s="406" t="str">
        <f>'02 LISTA CONTROLLO E RAPPORTO'!A731</f>
        <v/>
      </c>
      <c r="B754" s="187">
        <v>4201.08</v>
      </c>
      <c r="C754" s="58" t="str">
        <f>'02 LISTA CONTROLLO E RAPPORTO'!C731</f>
        <v>Descrizione del difetto: i sanitari sono sporchi e presentano incrostazioni (calcare, ecc.).</v>
      </c>
      <c r="D754" s="407" t="s">
        <v>0</v>
      </c>
      <c r="E754" s="340"/>
      <c r="F754" s="340"/>
      <c r="G754" s="341"/>
    </row>
    <row r="755" spans="1:7" ht="29.45" customHeight="1" x14ac:dyDescent="0.25">
      <c r="A755" s="399" t="str">
        <f>'02 LISTA CONTROLLO E RAPPORTO'!A732</f>
        <v/>
      </c>
      <c r="B755" s="400"/>
      <c r="C755" s="829" t="str">
        <f>'02 LISTA CONTROLLO E RAPPORTO'!C732</f>
        <v>Gli impianti sanitari sporchi o incrostati devono essere sottoposti a una manutenzione generale. I residui calcarei e le incrostazioni devono essere rimossi con detergenti idonei.</v>
      </c>
      <c r="D755" s="830"/>
      <c r="E755" s="830"/>
      <c r="F755" s="830"/>
      <c r="G755" s="831"/>
    </row>
    <row r="756" spans="1:7" ht="29.45" customHeight="1" x14ac:dyDescent="0.25">
      <c r="A756" s="406" t="str">
        <f>'02 LISTA CONTROLLO E RAPPORTO'!A733</f>
        <v/>
      </c>
      <c r="B756" s="187">
        <v>4201.09</v>
      </c>
      <c r="C756" s="58" t="str">
        <f>'02 LISTA CONTROLLO E RAPPORTO'!C733</f>
        <v>Descrizione del difetto: non sono presenti lavandini, vuotatoi e lavabi a canale conformi.</v>
      </c>
      <c r="D756" s="407" t="s">
        <v>0</v>
      </c>
      <c r="E756" s="340"/>
      <c r="F756" s="340"/>
      <c r="G756" s="341"/>
    </row>
    <row r="757" spans="1:7" ht="29.45" customHeight="1" x14ac:dyDescent="0.25">
      <c r="A757" s="401" t="str">
        <f>'02 LISTA CONTROLLO E RAPPORTO'!A734</f>
        <v/>
      </c>
      <c r="B757" s="226"/>
      <c r="C757" s="829" t="str">
        <f>'02 LISTA CONTROLLO E RAPPORTO'!C734</f>
        <v>Questi devono essere sistemati secondo le direttive dell’UFPP (ITO 1977, ITR 1997).</v>
      </c>
      <c r="D757" s="830"/>
      <c r="E757" s="830"/>
      <c r="F757" s="830"/>
      <c r="G757" s="831"/>
    </row>
    <row r="758" spans="1:7" ht="43.35" customHeight="1" x14ac:dyDescent="0.25">
      <c r="A758" s="403" t="str">
        <f>'02 LISTA CONTROLLO E RAPPORTO'!A735</f>
        <v/>
      </c>
      <c r="B758" s="222"/>
      <c r="C758" s="829" t="str">
        <f>'02 LISTA CONTROLLO E RAPPORTO'!C735</f>
        <v>Generalmente questo tipo di difetto viene eliminato nell’ambito di un progetto di costruzione inerente all’edificio, un progetto di rimodernamento della costruzione di protezione o dopo l’ordine del Consiglio federale di potenziare la protezione della popolazione.</v>
      </c>
      <c r="D758" s="830"/>
      <c r="E758" s="830"/>
      <c r="F758" s="830"/>
      <c r="G758" s="831"/>
    </row>
    <row r="759" spans="1:7" ht="29.45" customHeight="1" x14ac:dyDescent="0.25">
      <c r="A759" s="414" t="str">
        <f>'02 LISTA CONTROLLO E RAPPORTO'!A736</f>
        <v/>
      </c>
      <c r="B759" s="195">
        <v>4201.1000000000004</v>
      </c>
      <c r="C759" s="75" t="str">
        <f>'02 LISTA CONTROLLO E RAPPORTO'!C736</f>
        <v>Descrizione del difetto: la valvola di sicurezza nella condotta di alimentazione del boiler non funziona.</v>
      </c>
      <c r="D759" s="415" t="s">
        <v>1</v>
      </c>
      <c r="E759" s="344"/>
      <c r="F759" s="344"/>
      <c r="G759" s="345"/>
    </row>
    <row r="760" spans="1:7" ht="44.45" customHeight="1" thickBot="1" x14ac:dyDescent="0.3">
      <c r="A760" s="399" t="str">
        <f>'02 LISTA CONTROLLO E RAPPORTO'!A737</f>
        <v/>
      </c>
      <c r="B760" s="400"/>
      <c r="C760" s="821" t="str">
        <f>'02 LISTA CONTROLLO E RAPPORTO'!C737</f>
        <v>Si deve incaricare un professionista di controllare la valvola di sicurezza e di ripararla o sostituirla se necessario. In caso contrario, il proprietario può andare incontro a conseguenze di responsabilità civile, eventualità di cui deve essere informato</v>
      </c>
      <c r="D760" s="822"/>
      <c r="E760" s="822"/>
      <c r="F760" s="822"/>
      <c r="G760" s="823"/>
    </row>
    <row r="761" spans="1:7" ht="29.45" customHeight="1" thickBot="1" x14ac:dyDescent="0.3">
      <c r="A761" s="395" t="str">
        <f>'02 LISTA CONTROLLO E RAPPORTO'!A738</f>
        <v/>
      </c>
      <c r="B761" s="203">
        <v>4202</v>
      </c>
      <c r="C761" s="144" t="str">
        <f>'02 LISTA CONTROLLO E RAPPORTO'!C738</f>
        <v>Erogazione dell’acqua d’emergenza (* in rifugi di ospedali, case per anziani, case di cura e istituti realizzati prima del 2012)</v>
      </c>
      <c r="D761" s="396"/>
      <c r="E761" s="826"/>
      <c r="F761" s="827"/>
      <c r="G761" s="828"/>
    </row>
    <row r="762" spans="1:7" ht="29.45" customHeight="1" x14ac:dyDescent="0.25">
      <c r="A762" s="397" t="str">
        <f>'02 LISTA CONTROLLO E RAPPORTO'!A739</f>
        <v/>
      </c>
      <c r="B762" s="189">
        <v>4202.01</v>
      </c>
      <c r="C762" s="68" t="str">
        <f>'02 LISTA CONTROLLO E RAPPORTO'!C739</f>
        <v>Descrizione del difetto: l’erogazione d’acqua d’emergenza tramite azionamento della pompa a mano non funziona.</v>
      </c>
      <c r="D762" s="398" t="s">
        <v>2073</v>
      </c>
      <c r="E762" s="346"/>
      <c r="F762" s="346"/>
      <c r="G762" s="347"/>
    </row>
    <row r="763" spans="1:7" ht="15" customHeight="1" x14ac:dyDescent="0.25">
      <c r="A763" s="399" t="str">
        <f>'02 LISTA CONTROLLO E RAPPORTO'!A740</f>
        <v/>
      </c>
      <c r="B763" s="400"/>
      <c r="C763" s="829" t="str">
        <f>'02 LISTA CONTROLLO E RAPPORTO'!C740</f>
        <v>Si deve incaricare un professionista di ripararla o sostituirla.</v>
      </c>
      <c r="D763" s="830"/>
      <c r="E763" s="830"/>
      <c r="F763" s="830"/>
      <c r="G763" s="831"/>
    </row>
    <row r="764" spans="1:7" ht="29.45" customHeight="1" x14ac:dyDescent="0.25">
      <c r="A764" s="406" t="str">
        <f>'02 LISTA CONTROLLO E RAPPORTO'!A741</f>
        <v/>
      </c>
      <c r="B764" s="187">
        <v>4202.0200000000004</v>
      </c>
      <c r="C764" s="58" t="str">
        <f>'02 LISTA CONTROLLO E RAPPORTO'!C741</f>
        <v>Descrizione del difetto: non è presente una condotta dedicata per il prelievo di acqua d’emergenza.</v>
      </c>
      <c r="D764" s="407" t="s">
        <v>0</v>
      </c>
      <c r="E764" s="340"/>
      <c r="F764" s="340"/>
      <c r="G764" s="341"/>
    </row>
    <row r="765" spans="1:7" ht="58.7" customHeight="1" x14ac:dyDescent="0.25">
      <c r="A765" s="401" t="str">
        <f>'02 LISTA CONTROLLO E RAPPORTO'!A742</f>
        <v/>
      </c>
      <c r="B765" s="226"/>
      <c r="C765" s="829" t="str">
        <f>'02 LISTA CONTROLLO E RAPPORTO'!C742</f>
        <v>Sussiste pertanto il rischio che vengano aspirati dei sedimenti dal serbatoio dell’acqua. Si deve installare una condotta separata per l’erogazione dell’acqua d’emergenza, posizionata a +15 centimetri dal pavimento del serbatoio dell’acqua. Si deve inoltre installare un rubinetto di scarico dopo il rubinetto di chiusura in direzione della pompa a mano, nel punto più basso possibile.</v>
      </c>
      <c r="D765" s="830"/>
      <c r="E765" s="830"/>
      <c r="F765" s="830"/>
      <c r="G765" s="831"/>
    </row>
    <row r="766" spans="1:7" x14ac:dyDescent="0.25">
      <c r="A766" s="403" t="str">
        <f>'02 LISTA CONTROLLO E RAPPORTO'!A743</f>
        <v/>
      </c>
      <c r="B766" s="222"/>
      <c r="C766" s="829" t="str">
        <f>'02 LISTA CONTROLLO E RAPPORTO'!C743</f>
        <v>In presenza di un difetto, ci si deve accordare con l’ente cantonale responsabile delle costruzioni di protezione su come procedere.</v>
      </c>
      <c r="D766" s="830"/>
      <c r="E766" s="830"/>
      <c r="F766" s="830"/>
      <c r="G766" s="831"/>
    </row>
    <row r="767" spans="1:7" ht="29.45" customHeight="1" x14ac:dyDescent="0.25">
      <c r="A767" s="414" t="str">
        <f>'02 LISTA CONTROLLO E RAPPORTO'!A744</f>
        <v/>
      </c>
      <c r="B767" s="195">
        <v>4202.03</v>
      </c>
      <c r="C767" s="75" t="str">
        <f>'02 LISTA CONTROLLO E RAPPORTO'!C744</f>
        <v>Descrizione del difetto: non è possibile svuotare completamente la condotta per l’erogazione d’acqua d’emergenza che conduce dal serbatoio alla pompa a mano.</v>
      </c>
      <c r="D767" s="415" t="s">
        <v>1</v>
      </c>
      <c r="E767" s="344"/>
      <c r="F767" s="344"/>
      <c r="G767" s="345"/>
    </row>
    <row r="768" spans="1:7" ht="58.7" customHeight="1" x14ac:dyDescent="0.25">
      <c r="A768" s="401" t="str">
        <f>'02 LISTA CONTROLLO E RAPPORTO'!A745</f>
        <v/>
      </c>
      <c r="B768" s="226"/>
      <c r="C768" s="829" t="str">
        <f>'02 LISTA CONTROLLO E RAPPORTO'!C745</f>
        <v xml:space="preserve">Nel funzionamento di manutenzione, la condotta deve essere vuota e asciutta (priva di acqua stagnante, che provoca corrosione e genera batteri). Si deve installare un rubinetto di scarico dopo il rubinetto di chiusura in direzione della pompa a mano. Un rubinetto di scarico va installato anche in ogni “sifone” (avvallamento) delle tubazioni. In caso contrario, il proprietario può andare incontro a conseguenze di responsabilità civile, eventualità di cui deve essere informato.  </v>
      </c>
      <c r="D768" s="830"/>
      <c r="E768" s="830"/>
      <c r="F768" s="830"/>
      <c r="G768" s="831"/>
    </row>
    <row r="769" spans="1:7" ht="29.45" customHeight="1" thickBot="1" x14ac:dyDescent="0.3">
      <c r="A769" s="403" t="str">
        <f>'02 LISTA CONTROLLO E RAPPORTO'!A746</f>
        <v/>
      </c>
      <c r="B769" s="222"/>
      <c r="C769" s="821" t="str">
        <f>'02 LISTA CONTROLLO E RAPPORTO'!C746</f>
        <v>In presenza di un difetto ci si deve accordare con l’ente cantonale responsabile delle costruzioni di protezione su come procedere.</v>
      </c>
      <c r="D769" s="822"/>
      <c r="E769" s="822"/>
      <c r="F769" s="822"/>
      <c r="G769" s="823"/>
    </row>
    <row r="770" spans="1:7" ht="15" customHeight="1" thickBot="1" x14ac:dyDescent="0.3">
      <c r="A770" s="395" t="str">
        <f>'02 LISTA CONTROLLO E RAPPORTO'!A747</f>
        <v/>
      </c>
      <c r="B770" s="203">
        <v>4203</v>
      </c>
      <c r="C770" s="144" t="str">
        <f>'02 LISTA CONTROLLO E RAPPORTO'!C747</f>
        <v>Elevatore di pressione</v>
      </c>
      <c r="D770" s="396"/>
      <c r="E770" s="855"/>
      <c r="F770" s="855"/>
      <c r="G770" s="856"/>
    </row>
    <row r="771" spans="1:7" ht="29.45" customHeight="1" x14ac:dyDescent="0.25">
      <c r="A771" s="404" t="str">
        <f>'02 LISTA CONTROLLO E RAPPORTO'!A748</f>
        <v/>
      </c>
      <c r="B771" s="186">
        <v>4203.01</v>
      </c>
      <c r="C771" s="66" t="str">
        <f>'02 LISTA CONTROLLO E RAPPORTO'!C748</f>
        <v>Descrizione del difetto: è presente un elevatore di pressione non più ammesso per questo tipo di costruzione di protezione.</v>
      </c>
      <c r="D771" s="405" t="s">
        <v>0</v>
      </c>
      <c r="E771" s="340"/>
      <c r="F771" s="340"/>
      <c r="G771" s="341"/>
    </row>
    <row r="772" spans="1:7" ht="29.45" customHeight="1" x14ac:dyDescent="0.25">
      <c r="A772" s="401" t="str">
        <f>'02 LISTA CONTROLLO E RAPPORTO'!A749</f>
        <v/>
      </c>
      <c r="B772" s="226"/>
      <c r="C772" s="829" t="str">
        <f>'02 LISTA CONTROLLO E RAPPORTO'!C749</f>
        <v>Gli elevatori di pressione non più funzionanti e i rispettivi comandi elettrici devono essere rimossi.</v>
      </c>
      <c r="D772" s="830"/>
      <c r="E772" s="830"/>
      <c r="F772" s="830"/>
      <c r="G772" s="831"/>
    </row>
    <row r="773" spans="1:7" ht="29.45" customHeight="1" x14ac:dyDescent="0.25">
      <c r="A773" s="402" t="str">
        <f>'02 LISTA CONTROLLO E RAPPORTO'!A750</f>
        <v/>
      </c>
      <c r="B773" s="219"/>
      <c r="C773" s="829" t="str">
        <f>'02 LISTA CONTROLLO E RAPPORTO'!C750</f>
        <v>La pompa ad azionamento manuale per il prelievo d’acqua d’emergenza (presso il serbatoio d’acqua o in cucina) va mantenuta se esiste già o procurata se manca.</v>
      </c>
      <c r="D773" s="830"/>
      <c r="E773" s="830"/>
      <c r="F773" s="830"/>
      <c r="G773" s="831"/>
    </row>
    <row r="774" spans="1:7" ht="15" customHeight="1" x14ac:dyDescent="0.25">
      <c r="A774" s="403" t="str">
        <f>'02 LISTA CONTROLLO E RAPPORTO'!A751</f>
        <v/>
      </c>
      <c r="B774" s="222"/>
      <c r="C774" s="829" t="str">
        <f>'02 LISTA CONTROLLO E RAPPORTO'!C751</f>
        <v>In presenza di un difetto ci si deve accordare con l’ente cantonale responsabile delle costruzioni di protezione su come procedere.</v>
      </c>
      <c r="D774" s="830"/>
      <c r="E774" s="830"/>
      <c r="F774" s="830"/>
      <c r="G774" s="831"/>
    </row>
    <row r="775" spans="1:7" ht="15" customHeight="1" x14ac:dyDescent="0.25">
      <c r="A775" s="406" t="str">
        <f>'02 LISTA CONTROLLO E RAPPORTO'!A752</f>
        <v/>
      </c>
      <c r="B775" s="187">
        <v>4203.0200000000004</v>
      </c>
      <c r="C775" s="58" t="str">
        <f>'02 LISTA CONTROLLO E RAPPORTO'!C752</f>
        <v>Descrizione del difetto: l’elevatore di pressione non funziona.</v>
      </c>
      <c r="D775" s="407" t="s">
        <v>0</v>
      </c>
      <c r="E775" s="340"/>
      <c r="F775" s="340"/>
      <c r="G775" s="341"/>
    </row>
    <row r="776" spans="1:7" ht="29.45" customHeight="1" x14ac:dyDescent="0.25">
      <c r="A776" s="401" t="str">
        <f>'02 LISTA CONTROLLO E RAPPORTO'!A753</f>
        <v/>
      </c>
      <c r="B776" s="226"/>
      <c r="C776" s="829" t="str">
        <f>'02 LISTA CONTROLLO E RAPPORTO'!C753</f>
        <v xml:space="preserve">Il risanamento non è urgente. L’elevatore di pressione deve essere messo fuori servizio a regola d’arte e contrassegnato con una targa «Fuori servizio» </v>
      </c>
      <c r="D776" s="830"/>
      <c r="E776" s="830"/>
      <c r="F776" s="830"/>
      <c r="G776" s="831"/>
    </row>
    <row r="777" spans="1:7" ht="29.45" customHeight="1" x14ac:dyDescent="0.25">
      <c r="A777" s="403" t="str">
        <f>'02 LISTA CONTROLLO E RAPPORTO'!A754</f>
        <v/>
      </c>
      <c r="B777" s="222"/>
      <c r="C777" s="829" t="str">
        <f>'02 LISTA CONTROLLO E RAPPORTO'!C754</f>
        <v>In presenza di un difetto ci si deve accordare con l’ente cantonale responsabile delle costruzioni di protezione su come procedere.</v>
      </c>
      <c r="D777" s="830"/>
      <c r="E777" s="830"/>
      <c r="F777" s="830"/>
      <c r="G777" s="831"/>
    </row>
    <row r="778" spans="1:7" ht="43.7" customHeight="1" x14ac:dyDescent="0.25">
      <c r="A778" s="414" t="str">
        <f>'02 LISTA CONTROLLO E RAPPORTO'!A755</f>
        <v/>
      </c>
      <c r="B778" s="195">
        <v>4203.03</v>
      </c>
      <c r="C778" s="75" t="str">
        <f>'02 LISTA CONTROLLO E RAPPORTO'!C755</f>
        <v>Descrizione del difetto: la condotta di manutenzione non è meccanicamente separata tra la batteria di distribuzione (distribuzione di rete) e l’elevatore di pressione.</v>
      </c>
      <c r="D778" s="415" t="s">
        <v>1</v>
      </c>
      <c r="E778" s="344"/>
      <c r="F778" s="344"/>
      <c r="G778" s="345"/>
    </row>
    <row r="779" spans="1:7" ht="60" customHeight="1" x14ac:dyDescent="0.25">
      <c r="A779" s="399" t="str">
        <f>'02 LISTA CONTROLLO E RAPPORTO'!A756</f>
        <v/>
      </c>
      <c r="B779" s="400"/>
      <c r="C779" s="829" t="str">
        <f>'02 LISTA CONTROLLO E RAPPORTO'!C756</f>
        <v>I due sistemi devono essere separati da rubinetti di chiusura secondo le ITO 1977. Se nel funzionamento di manutenzione il serbatoio è pieno, per motivi di sicurezza questo difetto deve essere eliminato il più presto possibile da una ditta specializzata. In caso contrario, il proprietario può andare incontro a conseguenze di responsabilità civile, eventualità di cui deve essere informato.</v>
      </c>
      <c r="D779" s="830"/>
      <c r="E779" s="830"/>
      <c r="F779" s="830"/>
      <c r="G779" s="831"/>
    </row>
    <row r="780" spans="1:7" ht="29.45" customHeight="1" x14ac:dyDescent="0.25">
      <c r="A780" s="414" t="str">
        <f>'02 LISTA CONTROLLO E RAPPORTO'!A757</f>
        <v/>
      </c>
      <c r="B780" s="195">
        <v>4203.04</v>
      </c>
      <c r="C780" s="75" t="str">
        <f>'02 LISTA CONTROLLO E RAPPORTO'!C757</f>
        <v>Descrizione del difetto: non è possibile svuotare completamente la condotta di prelievo che conduce dal serbatoio dell’acqua all’elevatore di pressione.</v>
      </c>
      <c r="D780" s="415" t="s">
        <v>1</v>
      </c>
      <c r="E780" s="344"/>
      <c r="F780" s="344"/>
      <c r="G780" s="345"/>
    </row>
    <row r="781" spans="1:7" ht="29.45" customHeight="1" x14ac:dyDescent="0.25">
      <c r="A781" s="399" t="str">
        <f>'02 LISTA CONTROLLO E RAPPORTO'!A758</f>
        <v/>
      </c>
      <c r="B781" s="400"/>
      <c r="C781" s="829" t="str">
        <f>'02 LISTA CONTROLLO E RAPPORTO'!C758</f>
        <v>Si devono installare i rubinetti di svuotamento necessari. In caso contrario, il proprietario può andare incontro a conseguenze di responsabilità civile, eventualità di cui deve essere informato.</v>
      </c>
      <c r="D781" s="830"/>
      <c r="E781" s="830"/>
      <c r="F781" s="830"/>
      <c r="G781" s="831"/>
    </row>
    <row r="782" spans="1:7" ht="29.45" customHeight="1" x14ac:dyDescent="0.25">
      <c r="A782" s="439" t="str">
        <f>'02 LISTA CONTROLLO E RAPPORTO'!A759</f>
        <v/>
      </c>
      <c r="B782" s="61">
        <v>4203.05</v>
      </c>
      <c r="C782" s="12" t="str">
        <f>'02 LISTA CONTROLLO E RAPPORTO'!C759</f>
        <v>Descrizione del difetto: manca la curva di commutazione per il funzionamento dalla rete e il funzionamento dal serbatoio.</v>
      </c>
      <c r="D782" s="440" t="s">
        <v>2073</v>
      </c>
      <c r="E782" s="346"/>
      <c r="F782" s="346"/>
      <c r="G782" s="347"/>
    </row>
    <row r="783" spans="1:7" ht="30" customHeight="1" x14ac:dyDescent="0.25">
      <c r="A783" s="401" t="str">
        <f>'02 LISTA CONTROLLO E RAPPORTO'!A760</f>
        <v/>
      </c>
      <c r="B783" s="226"/>
      <c r="C783" s="829" t="str">
        <f>'02 LISTA CONTROLLO E RAPPORTO'!C760</f>
        <v>Con la curva di commutazione si predefinisce meccanicamente se l’approvvigionamento d’acqua deve avvenire dalla rete idrica locale o dal serbatoio dell’acqua attraverso l’elevatore di pressione.</v>
      </c>
      <c r="D783" s="830"/>
      <c r="E783" s="830"/>
      <c r="F783" s="830"/>
      <c r="G783" s="831"/>
    </row>
    <row r="784" spans="1:7" ht="29.45" customHeight="1" thickBot="1" x14ac:dyDescent="0.3">
      <c r="A784" s="403" t="str">
        <f>'02 LISTA CONTROLLO E RAPPORTO'!A761</f>
        <v/>
      </c>
      <c r="B784" s="222"/>
      <c r="C784" s="821" t="str">
        <f>'02 LISTA CONTROLLO E RAPPORTO'!C761</f>
        <v>Questo difetto dovrebbe essere eliminato il più presto possibile per evitare che l’acqua del serbatoio finisca nell’acqua della rete.</v>
      </c>
      <c r="D784" s="822"/>
      <c r="E784" s="822"/>
      <c r="F784" s="822"/>
      <c r="G784" s="823"/>
    </row>
    <row r="785" spans="1:7" ht="15" customHeight="1" thickBot="1" x14ac:dyDescent="0.3">
      <c r="A785" s="395" t="str">
        <f>'02 LISTA CONTROLLO E RAPPORTO'!A762</f>
        <v/>
      </c>
      <c r="B785" s="203">
        <v>4204</v>
      </c>
      <c r="C785" s="144" t="str">
        <f>'02 LISTA CONTROLLO E RAPPORTO'!C762</f>
        <v>Impianto di disinfezione a raggi UV</v>
      </c>
      <c r="D785" s="396"/>
      <c r="E785" s="855"/>
      <c r="F785" s="855"/>
      <c r="G785" s="856"/>
    </row>
    <row r="786" spans="1:7" ht="29.45" customHeight="1" x14ac:dyDescent="0.25">
      <c r="A786" s="404" t="str">
        <f>'02 LISTA CONTROLLO E RAPPORTO'!A763</f>
        <v/>
      </c>
      <c r="B786" s="186">
        <v>4204.01</v>
      </c>
      <c r="C786" s="66" t="str">
        <f>'02 LISTA CONTROLLO E RAPPORTO'!C763</f>
        <v>Descrizione del difetto: è presente un impianto di disinfezione a raggi UV non ammesso per questo tipo di costruzione di protezione.</v>
      </c>
      <c r="D786" s="405" t="s">
        <v>0</v>
      </c>
      <c r="E786" s="340"/>
      <c r="F786" s="340"/>
      <c r="G786" s="341"/>
    </row>
    <row r="787" spans="1:7" ht="29.45" customHeight="1" x14ac:dyDescent="0.25">
      <c r="A787" s="399" t="str">
        <f>'02 LISTA CONTROLLO E RAPPORTO'!A764</f>
        <v/>
      </c>
      <c r="B787" s="400"/>
      <c r="C787" s="829" t="str">
        <f>'02 LISTA CONTROLLO E RAPPORTO'!C764</f>
        <v>L’impianto di disinfezione a raggi UV e i relativi comandi elettrici devono essere messi fuori servizio e smontati.</v>
      </c>
      <c r="D787" s="830"/>
      <c r="E787" s="830"/>
      <c r="F787" s="830"/>
      <c r="G787" s="831"/>
    </row>
    <row r="788" spans="1:7" ht="29.45" customHeight="1" x14ac:dyDescent="0.25">
      <c r="A788" s="406" t="str">
        <f>'02 LISTA CONTROLLO E RAPPORTO'!A765</f>
        <v/>
      </c>
      <c r="B788" s="187">
        <v>4204.0200000000004</v>
      </c>
      <c r="C788" s="58" t="str">
        <f>'02 LISTA CONTROLLO E RAPPORTO'!C765</f>
        <v>Descrizione del difetto: l’impianto di disinfezione a raggi UV non è stato messo fuori servizio.</v>
      </c>
      <c r="D788" s="407" t="s">
        <v>0</v>
      </c>
      <c r="E788" s="340"/>
      <c r="F788" s="340"/>
      <c r="G788" s="341"/>
    </row>
    <row r="789" spans="1:7" ht="15.6" customHeight="1" x14ac:dyDescent="0.25">
      <c r="A789" s="399" t="str">
        <f>'02 LISTA CONTROLLO E RAPPORTO'!A766</f>
        <v/>
      </c>
      <c r="B789" s="400"/>
      <c r="C789" s="829" t="str">
        <f>'02 LISTA CONTROLLO E RAPPORTO'!C766</f>
        <v>L’impianto di disinfezione a raggi UV deve essere messo fuori servizio (togliere il fusibile, applicare una targa «Fuori servizio»).</v>
      </c>
      <c r="D789" s="830"/>
      <c r="E789" s="830"/>
      <c r="F789" s="830"/>
      <c r="G789" s="831"/>
    </row>
    <row r="790" spans="1:7" ht="29.45" customHeight="1" x14ac:dyDescent="0.25">
      <c r="A790" s="414" t="str">
        <f>'02 LISTA CONTROLLO E RAPPORTO'!A767</f>
        <v/>
      </c>
      <c r="B790" s="195">
        <v>4204.03</v>
      </c>
      <c r="C790" s="75" t="str">
        <f>'02 LISTA CONTROLLO E RAPPORTO'!C767</f>
        <v>Descrizione del difetto: non è possibile svuotare completamente l’impianto di disinfezione a raggi UV.</v>
      </c>
      <c r="D790" s="415" t="s">
        <v>1</v>
      </c>
      <c r="E790" s="344"/>
      <c r="F790" s="344"/>
      <c r="G790" s="345"/>
    </row>
    <row r="791" spans="1:7" ht="45" customHeight="1" thickBot="1" x14ac:dyDescent="0.3">
      <c r="A791" s="399" t="str">
        <f>'02 LISTA CONTROLLO E RAPPORTO'!A768</f>
        <v/>
      </c>
      <c r="B791" s="400"/>
      <c r="C791" s="821" t="str">
        <f>'02 LISTA CONTROLLO E RAPPORTO'!C768</f>
        <v>Nel funzionamento di manutenzione, l’impianto di disinfezione dovrebbe essere vuoto e asciutto (privo di acqua stagnante, che provoca corrosione e genera batteri). In presenza di questo difetto si devono installare dei rubinetti di svuotamento. In caso contrario, il proprietario può andare incontro a conseguenze di responsabilità civile, eventualità di cui deve essere informato.</v>
      </c>
      <c r="D791" s="822"/>
      <c r="E791" s="822"/>
      <c r="F791" s="822"/>
      <c r="G791" s="823"/>
    </row>
    <row r="792" spans="1:7" ht="29.45" customHeight="1" thickBot="1" x14ac:dyDescent="0.3">
      <c r="A792" s="389" t="str">
        <f>'02 LISTA CONTROLLO E RAPPORTO'!A769</f>
        <v/>
      </c>
      <c r="B792" s="390">
        <v>4300</v>
      </c>
      <c r="C792" s="461" t="str">
        <f>'02 LISTA CONTROLLO E RAPPORTO'!C769</f>
        <v>Serbatoio dell’acqua (*in rifugi di ospedali, case per anziani, case di cura e istituti realizzati prima del 2012)</v>
      </c>
      <c r="D792" s="409"/>
      <c r="E792" s="410"/>
      <c r="F792" s="410"/>
      <c r="G792" s="411"/>
    </row>
    <row r="793" spans="1:7" ht="15" customHeight="1" thickBot="1" x14ac:dyDescent="0.3">
      <c r="A793" s="395" t="str">
        <f>'02 LISTA CONTROLLO E RAPPORTO'!A770</f>
        <v/>
      </c>
      <c r="B793" s="203">
        <v>4301</v>
      </c>
      <c r="C793" s="144" t="str">
        <f>'02 LISTA CONTROLLO E RAPPORTO'!C770</f>
        <v>Controllo esterno</v>
      </c>
      <c r="D793" s="396"/>
      <c r="E793" s="826"/>
      <c r="F793" s="827"/>
      <c r="G793" s="828"/>
    </row>
    <row r="794" spans="1:7" ht="29.45" customHeight="1" x14ac:dyDescent="0.25">
      <c r="A794" s="404" t="str">
        <f>'02 LISTA CONTROLLO E RAPPORTO'!A771</f>
        <v/>
      </c>
      <c r="B794" s="186">
        <v>4301.01</v>
      </c>
      <c r="C794" s="66" t="str">
        <f>'02 LISTA CONTROLLO E RAPPORTO'!C771</f>
        <v>Descrizione del difetto: manca un indicatore del livello dell’acqua nel serbatoio.</v>
      </c>
      <c r="D794" s="405" t="s">
        <v>0</v>
      </c>
      <c r="E794" s="340"/>
      <c r="F794" s="340"/>
      <c r="G794" s="341"/>
    </row>
    <row r="795" spans="1:7" ht="15.6" customHeight="1" x14ac:dyDescent="0.25">
      <c r="A795" s="399" t="str">
        <f>'02 LISTA CONTROLLO E RAPPORTO'!A772</f>
        <v/>
      </c>
      <c r="B795" s="400"/>
      <c r="C795" s="829" t="str">
        <f>'02 LISTA CONTROLLO E RAPPORTO'!C772</f>
        <v>Si deve commissionare l’installazione di un indicatore del livello dell’acqua.</v>
      </c>
      <c r="D795" s="830"/>
      <c r="E795" s="830"/>
      <c r="F795" s="830"/>
      <c r="G795" s="831"/>
    </row>
    <row r="796" spans="1:7" ht="15" customHeight="1" x14ac:dyDescent="0.25">
      <c r="A796" s="406" t="str">
        <f>'02 LISTA CONTROLLO E RAPPORTO'!A773</f>
        <v/>
      </c>
      <c r="B796" s="187">
        <v>4301.0200000000004</v>
      </c>
      <c r="C796" s="58" t="str">
        <f>'02 LISTA CONTROLLO E RAPPORTO'!C773</f>
        <v>Descrizione del difetto: manca una scala di misura sull’indicatore del livello dell’acqua.</v>
      </c>
      <c r="D796" s="407" t="s">
        <v>0</v>
      </c>
      <c r="E796" s="340"/>
      <c r="F796" s="340"/>
      <c r="G796" s="341"/>
    </row>
    <row r="797" spans="1:7" ht="15.6" customHeight="1" x14ac:dyDescent="0.25">
      <c r="A797" s="399" t="str">
        <f>'02 LISTA CONTROLLO E RAPPORTO'!A774</f>
        <v/>
      </c>
      <c r="B797" s="400"/>
      <c r="C797" s="829" t="str">
        <f>'02 LISTA CONTROLLO E RAPPORTO'!C774</f>
        <v>Sull’indicatore del livello dell’acqua deve essere applicata una scala di misurazione (per 14 giorni) con indicazione dei litri e del livello di riempimento.</v>
      </c>
      <c r="D797" s="830"/>
      <c r="E797" s="830"/>
      <c r="F797" s="830"/>
      <c r="G797" s="831"/>
    </row>
    <row r="798" spans="1:7" ht="29.45" customHeight="1" x14ac:dyDescent="0.25">
      <c r="A798" s="414" t="str">
        <f>'02 LISTA CONTROLLO E RAPPORTO'!A775</f>
        <v/>
      </c>
      <c r="B798" s="195">
        <v>4301.03</v>
      </c>
      <c r="C798" s="75" t="str">
        <f>'02 LISTA CONTROLLO E RAPPORTO'!C775</f>
        <v>Descrizione del difetto: non è possibile svuotare completamente la condotta di riempimento d’emergenza del serbatoio dell’acqua.</v>
      </c>
      <c r="D798" s="415" t="s">
        <v>1</v>
      </c>
      <c r="E798" s="344"/>
      <c r="F798" s="344"/>
      <c r="G798" s="345"/>
    </row>
    <row r="799" spans="1:7" ht="46.35" customHeight="1" x14ac:dyDescent="0.25">
      <c r="A799" s="399" t="str">
        <f>'02 LISTA CONTROLLO E RAPPORTO'!A776</f>
        <v/>
      </c>
      <c r="B799" s="400"/>
      <c r="C799" s="829" t="str">
        <f>'02 LISTA CONTROLLO E RAPPORTO'!C776</f>
        <v>Nel funzionamento di manutenzione, la condotta di riempimento d’emergenza del serbatoio dell’acqua dovrebbe essere vuota e asciutta (priva di acqua stagnante, che provoca corrosione e genera batteri). Si deve incaricare una ditta specializzata di installare i rubinetti di svuotamento. In caso contrario, il proprietario può andare incontro a conseguenze di responsabilità civile, eventualità di cui deve essere informato.</v>
      </c>
      <c r="D799" s="830"/>
      <c r="E799" s="830"/>
      <c r="F799" s="830"/>
      <c r="G799" s="831"/>
    </row>
    <row r="800" spans="1:7" ht="43.7" customHeight="1" x14ac:dyDescent="0.25">
      <c r="A800" s="439" t="str">
        <f>'02 LISTA CONTROLLO E RAPPORTO'!A777</f>
        <v/>
      </c>
      <c r="B800" s="61">
        <v>4301.04</v>
      </c>
      <c r="C800" s="12" t="str">
        <f>'02 LISTA CONTROLLO E RAPPORTO'!C777</f>
        <v>Descrizione del difetto: la condotta di riempimento d’emergenza non conduce al serbatoio dell’acqua tramite una saracinesca e un tubo amovibile con raccordo Storz 55 (incl. attrezzi).</v>
      </c>
      <c r="D800" s="440" t="s">
        <v>2073</v>
      </c>
      <c r="E800" s="346"/>
      <c r="F800" s="346"/>
      <c r="G800" s="347"/>
    </row>
    <row r="801" spans="1:7" ht="47.45" customHeight="1" thickBot="1" x14ac:dyDescent="0.3">
      <c r="A801" s="399" t="str">
        <f>'02 LISTA CONTROLLO E RAPPORTO'!A778</f>
        <v/>
      </c>
      <c r="B801" s="400"/>
      <c r="C801" s="821" t="str">
        <f>'02 LISTA CONTROLLO E RAPPORTO'!C778</f>
        <v>A causa di questo difetto, non è possibile spurgare la condotta di riempimento d’emergenza prima di riempire il serbatoio dell’acqua. Si deve installare una saracinesca e un tubo amovibile con un «raccordo Storz 55» (ITM pag. 9-20; ITM pos. 91-11) appena prima dell’entrata nel serbatoio dell’acqua, sulla condotta di riempimento d’emergenza.</v>
      </c>
      <c r="D801" s="822"/>
      <c r="E801" s="822"/>
      <c r="F801" s="822"/>
      <c r="G801" s="823"/>
    </row>
    <row r="802" spans="1:7" ht="15" customHeight="1" thickBot="1" x14ac:dyDescent="0.3">
      <c r="A802" s="395" t="str">
        <f>'02 LISTA CONTROLLO E RAPPORTO'!A779</f>
        <v/>
      </c>
      <c r="B802" s="203">
        <v>4302</v>
      </c>
      <c r="C802" s="144" t="str">
        <f>'02 LISTA CONTROLLO E RAPPORTO'!C779</f>
        <v>Controllo interno</v>
      </c>
      <c r="D802" s="396"/>
      <c r="E802" s="826"/>
      <c r="F802" s="827"/>
      <c r="G802" s="828"/>
    </row>
    <row r="803" spans="1:7" ht="29.45" customHeight="1" x14ac:dyDescent="0.25">
      <c r="A803" s="404" t="str">
        <f>'02 LISTA CONTROLLO E RAPPORTO'!A780</f>
        <v/>
      </c>
      <c r="B803" s="186">
        <v>4302.01</v>
      </c>
      <c r="C803" s="66" t="str">
        <f>'02 LISTA CONTROLLO E RAPPORTO'!C780</f>
        <v>Descrizione del difetto: nell’ambito del controllo periodico non è stato possibile controllare l’interno del serbatoio dell’acqua.</v>
      </c>
      <c r="D803" s="405" t="s">
        <v>0</v>
      </c>
      <c r="E803" s="340"/>
      <c r="F803" s="340"/>
      <c r="G803" s="341"/>
    </row>
    <row r="804" spans="1:7" ht="15" customHeight="1" x14ac:dyDescent="0.25">
      <c r="A804" s="399" t="str">
        <f>'02 LISTA CONTROLLO E RAPPORTO'!A781</f>
        <v/>
      </c>
      <c r="B804" s="400"/>
      <c r="C804" s="829" t="str">
        <f>'02 LISTA CONTROLLO E RAPPORTO'!C781</f>
        <v>Si deve svuotare il serbatoio dell’acqua.</v>
      </c>
      <c r="D804" s="830"/>
      <c r="E804" s="830"/>
      <c r="F804" s="830"/>
      <c r="G804" s="831"/>
    </row>
    <row r="805" spans="1:7" ht="15" customHeight="1" x14ac:dyDescent="0.25">
      <c r="A805" s="406" t="str">
        <f>'02 LISTA CONTROLLO E RAPPORTO'!A782</f>
        <v/>
      </c>
      <c r="B805" s="187">
        <v>4302.0200000000004</v>
      </c>
      <c r="C805" s="58" t="str">
        <f>'02 LISTA CONTROLLO E RAPPORTO'!C782</f>
        <v>Descrizione del difetto: l’anello del passo d’uomo e il coperchio presentano ruggine.</v>
      </c>
      <c r="D805" s="407" t="s">
        <v>0</v>
      </c>
      <c r="E805" s="340"/>
      <c r="F805" s="340"/>
      <c r="G805" s="341"/>
    </row>
    <row r="806" spans="1:7" ht="15" customHeight="1" x14ac:dyDescent="0.25">
      <c r="A806" s="399" t="str">
        <f>'02 LISTA CONTROLLO E RAPPORTO'!A783</f>
        <v/>
      </c>
      <c r="B806" s="400"/>
      <c r="C806" s="829" t="str">
        <f>'02 LISTA CONTROLLO E RAPPORTO'!C783</f>
        <v>L’anello del passo d’uomo e il coperchio devono essere puliti dalla ruggine o sostituiti.</v>
      </c>
      <c r="D806" s="830"/>
      <c r="E806" s="830"/>
      <c r="F806" s="830"/>
      <c r="G806" s="831"/>
    </row>
    <row r="807" spans="1:7" ht="15" customHeight="1" x14ac:dyDescent="0.25">
      <c r="A807" s="406" t="str">
        <f>'02 LISTA CONTROLLO E RAPPORTO'!A784</f>
        <v/>
      </c>
      <c r="B807" s="187">
        <v>4302.03</v>
      </c>
      <c r="C807" s="58" t="str">
        <f>'02 LISTA CONTROLLO E RAPPORTO'!C784</f>
        <v>Descrizione del difetto: la rubinetteria presenta ruggine.</v>
      </c>
      <c r="D807" s="407" t="s">
        <v>0</v>
      </c>
      <c r="E807" s="340"/>
      <c r="F807" s="340"/>
      <c r="G807" s="341"/>
    </row>
    <row r="808" spans="1:7" ht="15" customHeight="1" x14ac:dyDescent="0.25">
      <c r="A808" s="399" t="str">
        <f>'02 LISTA CONTROLLO E RAPPORTO'!A785</f>
        <v/>
      </c>
      <c r="B808" s="400"/>
      <c r="C808" s="829" t="str">
        <f>'02 LISTA CONTROLLO E RAPPORTO'!C785</f>
        <v>La rubinetteria deve essere pulita dalla ruggine o sostituita.</v>
      </c>
      <c r="D808" s="830"/>
      <c r="E808" s="830"/>
      <c r="F808" s="830"/>
      <c r="G808" s="831"/>
    </row>
    <row r="809" spans="1:7" ht="15" customHeight="1" x14ac:dyDescent="0.25">
      <c r="A809" s="414" t="str">
        <f>'02 LISTA CONTROLLO E RAPPORTO'!A786</f>
        <v/>
      </c>
      <c r="B809" s="195">
        <v>4302.04</v>
      </c>
      <c r="C809" s="75" t="str">
        <f>'02 LISTA CONTROLLO E RAPPORTO'!C786</f>
        <v>Descrizione del difetto: il serbatoio dell’acqua è rivestito con una pellicola.</v>
      </c>
      <c r="D809" s="415" t="s">
        <v>1</v>
      </c>
      <c r="E809" s="344"/>
      <c r="F809" s="344"/>
      <c r="G809" s="345"/>
    </row>
    <row r="810" spans="1:7" ht="46.35" customHeight="1" x14ac:dyDescent="0.25">
      <c r="A810" s="399" t="str">
        <f>'02 LISTA CONTROLLO E RAPPORTO'!A787</f>
        <v/>
      </c>
      <c r="B810" s="400"/>
      <c r="C810" s="829" t="str">
        <f>'02 LISTA CONTROLLO E RAPPORTO'!C787</f>
        <v>Per motivi di igiene, la pellicola deve essere rimossa. In caso di violazione di queste disposizioni, il proprietario può andare incontro a conseguenze di responsabilità civile, eventualità di cui deve essere informato. La procedura da seguire deve essere concordata con l’ente cantonale responsabile delle costruzioni di protezione.</v>
      </c>
      <c r="D810" s="830"/>
      <c r="E810" s="830"/>
      <c r="F810" s="830"/>
      <c r="G810" s="831"/>
    </row>
    <row r="811" spans="1:7" ht="29.45" customHeight="1" x14ac:dyDescent="0.25">
      <c r="A811" s="406" t="str">
        <f>'02 LISTA CONTROLLO E RAPPORTO'!A788</f>
        <v/>
      </c>
      <c r="B811" s="187">
        <v>4302.05</v>
      </c>
      <c r="C811" s="58" t="str">
        <f>'02 LISTA CONTROLLO E RAPPORTO'!C788</f>
        <v>Descrizione del difetto: il pavimento e le pareti del serbatoio dell’acqua presentano ruggine o ferri d’armatura scoperti.</v>
      </c>
      <c r="D811" s="407" t="s">
        <v>0</v>
      </c>
      <c r="E811" s="340"/>
      <c r="F811" s="340"/>
      <c r="G811" s="341"/>
    </row>
    <row r="812" spans="1:7" ht="15" customHeight="1" x14ac:dyDescent="0.25">
      <c r="A812" s="399" t="str">
        <f>'02 LISTA CONTROLLO E RAPPORTO'!A789</f>
        <v/>
      </c>
      <c r="B812" s="400"/>
      <c r="C812" s="829" t="str">
        <f>'02 LISTA CONTROLLO E RAPPORTO'!C789</f>
        <v>Si deve incaricare una ditta specializzata di eliminare questi difetti.</v>
      </c>
      <c r="D812" s="830"/>
      <c r="E812" s="830"/>
      <c r="F812" s="830"/>
      <c r="G812" s="831"/>
    </row>
    <row r="813" spans="1:7" ht="29.45" customHeight="1" x14ac:dyDescent="0.25">
      <c r="A813" s="406" t="str">
        <f>'02 LISTA CONTROLLO E RAPPORTO'!A790</f>
        <v/>
      </c>
      <c r="B813" s="187">
        <v>4302.0600000000004</v>
      </c>
      <c r="C813" s="58" t="str">
        <f>'02 LISTA CONTROLLO E RAPPORTO'!C790</f>
        <v>Descrizione del difetto: non è possibile svuotare completamente il serbatoio dell’acqua (pendenza insufficiente).</v>
      </c>
      <c r="D813" s="407" t="s">
        <v>0</v>
      </c>
      <c r="E813" s="340"/>
      <c r="F813" s="340"/>
      <c r="G813" s="341"/>
    </row>
    <row r="814" spans="1:7" ht="31.35" customHeight="1" x14ac:dyDescent="0.25">
      <c r="A814" s="399" t="str">
        <f>'02 LISTA CONTROLLO E RAPPORTO'!A791</f>
        <v/>
      </c>
      <c r="B814" s="400"/>
      <c r="C814" s="829" t="str">
        <f>'02 LISTA CONTROLLO E RAPPORTO'!C791</f>
        <v>In presenza di questo difetto ci si deve accordare con l’ente cantonale responsabile delle costruzioni di protezione su come procedere, a seconda della situazione riscontrata sul posto.</v>
      </c>
      <c r="D814" s="830"/>
      <c r="E814" s="830"/>
      <c r="F814" s="830"/>
      <c r="G814" s="831"/>
    </row>
    <row r="815" spans="1:7" ht="29.45" customHeight="1" x14ac:dyDescent="0.25">
      <c r="A815" s="406" t="str">
        <f>'02 LISTA CONTROLLO E RAPPORTO'!A792</f>
        <v/>
      </c>
      <c r="B815" s="187">
        <v>4302.07</v>
      </c>
      <c r="C815" s="58" t="str">
        <f>'02 LISTA CONTROLLO E RAPPORTO'!C792</f>
        <v>Descrizione del difetto: la condotta di prelievo non è montata alla giusta altezza.</v>
      </c>
      <c r="D815" s="407" t="s">
        <v>0</v>
      </c>
      <c r="E815" s="340"/>
      <c r="F815" s="340"/>
      <c r="G815" s="341"/>
    </row>
    <row r="816" spans="1:7" ht="31.35" customHeight="1" x14ac:dyDescent="0.25">
      <c r="A816" s="399" t="str">
        <f>'02 LISTA CONTROLLO E RAPPORTO'!A793</f>
        <v/>
      </c>
      <c r="B816" s="400"/>
      <c r="C816" s="829" t="str">
        <f>'02 LISTA CONTROLLO E RAPPORTO'!C793</f>
        <v>La condotta di prelievo deve essere spostata a un’altezza di metà del tubo +15 centimetri dallo spigolo superiore del pavimento del serbatoio. Il punto di aspirazione deve essere munito di cuffia d’aspirazione.</v>
      </c>
      <c r="D816" s="830"/>
      <c r="E816" s="830"/>
      <c r="F816" s="830"/>
      <c r="G816" s="831"/>
    </row>
    <row r="817" spans="1:7" ht="29.45" customHeight="1" x14ac:dyDescent="0.25">
      <c r="A817" s="406" t="str">
        <f>'02 LISTA CONTROLLO E RAPPORTO'!A794</f>
        <v/>
      </c>
      <c r="B817" s="187">
        <v>4302.08</v>
      </c>
      <c r="C817" s="58" t="str">
        <f>'02 LISTA CONTROLLO E RAPPORTO'!C794</f>
        <v>Descrizione del difetto: il troppo pieno non è montato alla giusta altezza.</v>
      </c>
      <c r="D817" s="407" t="s">
        <v>0</v>
      </c>
      <c r="E817" s="340"/>
      <c r="F817" s="340"/>
      <c r="G817" s="341"/>
    </row>
    <row r="818" spans="1:7" ht="15.6" customHeight="1" x14ac:dyDescent="0.25">
      <c r="A818" s="399" t="str">
        <f>'02 LISTA CONTROLLO E RAPPORTO'!A795</f>
        <v/>
      </c>
      <c r="B818" s="400"/>
      <c r="C818" s="829" t="str">
        <f>'02 LISTA CONTROLLO E RAPPORTO'!C795</f>
        <v xml:space="preserve">L’altezza del troppo pieno deve essere adeguata al volume previsto/al livello del serbatoio. </v>
      </c>
      <c r="D818" s="830"/>
      <c r="E818" s="830"/>
      <c r="F818" s="830"/>
      <c r="G818" s="831"/>
    </row>
    <row r="819" spans="1:7" ht="15" customHeight="1" x14ac:dyDescent="0.25">
      <c r="A819" s="406" t="str">
        <f>'02 LISTA CONTROLLO E RAPPORTO'!A796</f>
        <v/>
      </c>
      <c r="B819" s="187">
        <v>4302.09</v>
      </c>
      <c r="C819" s="58" t="str">
        <f>'02 LISTA CONTROLLO E RAPPORTO'!C796</f>
        <v>Descrizione del difetto: il troppo pieno è dotato di un sifone.</v>
      </c>
      <c r="D819" s="407" t="s">
        <v>0</v>
      </c>
      <c r="E819" s="340"/>
      <c r="F819" s="340"/>
      <c r="G819" s="341"/>
    </row>
    <row r="820" spans="1:7" ht="45" customHeight="1" x14ac:dyDescent="0.25">
      <c r="A820" s="399" t="str">
        <f>'02 LISTA CONTROLLO E RAPPORTO'!A797</f>
        <v/>
      </c>
      <c r="B820" s="400"/>
      <c r="C820" s="829" t="str">
        <f>'02 LISTA CONTROLLO E RAPPORTO'!C797</f>
        <v>Questo difetto comporta un pericolo di contaminazione batteriologica dell’acqua potabile. Il sifone deve essere rimosso e sostituito da un troppo pieno diretto. Per motivi di sicurezza, questo difetto dev’essere eliminato in tempi brevi se durante il funzionamento di manutenzione il serbatoio è pieno.</v>
      </c>
      <c r="D820" s="830"/>
      <c r="E820" s="830"/>
      <c r="F820" s="830"/>
      <c r="G820" s="831"/>
    </row>
    <row r="821" spans="1:7" ht="29.45" customHeight="1" x14ac:dyDescent="0.25">
      <c r="A821" s="406" t="str">
        <f>'02 LISTA CONTROLLO E RAPPORTO'!A798</f>
        <v/>
      </c>
      <c r="B821" s="187">
        <v>4302.1000000000004</v>
      </c>
      <c r="C821" s="58" t="str">
        <f>'02 LISTA CONTROLLO E RAPPORTO'!C798</f>
        <v>Descrizione del difetto: manca una scaletta d’accesso per serbatoi incassati.</v>
      </c>
      <c r="D821" s="407" t="s">
        <v>0</v>
      </c>
      <c r="E821" s="340"/>
      <c r="F821" s="340"/>
      <c r="G821" s="341"/>
    </row>
    <row r="822" spans="1:7" ht="29.45" customHeight="1" thickBot="1" x14ac:dyDescent="0.3">
      <c r="A822" s="399" t="str">
        <f>'02 LISTA CONTROLLO E RAPPORTO'!A799</f>
        <v/>
      </c>
      <c r="B822" s="400"/>
      <c r="C822" s="821" t="str">
        <f>'02 LISTA CONTROLLO E RAPPORTO'!C799</f>
        <v>Si deve procurare una scaletta d’accesso agganciabile al passo d’uomo. Questa va posta sulla parete all’esterno del serbatoio dell’acqua.</v>
      </c>
      <c r="D822" s="822"/>
      <c r="E822" s="822"/>
      <c r="F822" s="822"/>
      <c r="G822" s="823"/>
    </row>
    <row r="823" spans="1:7" ht="15" customHeight="1" thickBot="1" x14ac:dyDescent="0.3">
      <c r="A823" s="395" t="str">
        <f>'02 LISTA CONTROLLO E RAPPORTO'!A800</f>
        <v/>
      </c>
      <c r="B823" s="203">
        <v>4303</v>
      </c>
      <c r="C823" s="144" t="str">
        <f>'02 LISTA CONTROLLO E RAPPORTO'!C800</f>
        <v>Ermeticità (serbatoio riempito secondo il piano cantonale per situazioni di catastrofe/d’emergenza)</v>
      </c>
      <c r="D823" s="396"/>
      <c r="E823" s="826"/>
      <c r="F823" s="827"/>
      <c r="G823" s="828"/>
    </row>
    <row r="824" spans="1:7" ht="15" customHeight="1" x14ac:dyDescent="0.25">
      <c r="A824" s="404" t="str">
        <f>'02 LISTA CONTROLLO E RAPPORTO'!A801</f>
        <v/>
      </c>
      <c r="B824" s="186">
        <v>4303.01</v>
      </c>
      <c r="C824" s="66" t="str">
        <f>'02 LISTA CONTROLLO E RAPPORTO'!C801</f>
        <v>Descrizione del difetto: manca la documentazione del controllo dell’ermeticità.</v>
      </c>
      <c r="D824" s="405" t="s">
        <v>0</v>
      </c>
      <c r="E824" s="340"/>
      <c r="F824" s="340"/>
      <c r="G824" s="341"/>
    </row>
    <row r="825" spans="1:7" ht="15" customHeight="1" x14ac:dyDescent="0.25">
      <c r="A825" s="399" t="str">
        <f>'02 LISTA CONTROLLO E RAPPORTO'!A802</f>
        <v/>
      </c>
      <c r="B825" s="400"/>
      <c r="C825" s="829" t="str">
        <f>'02 LISTA CONTROLLO E RAPPORTO'!C802</f>
        <v>Il controllo dell’ermeticità va eseguito e documentato.</v>
      </c>
      <c r="D825" s="830"/>
      <c r="E825" s="830"/>
      <c r="F825" s="830"/>
      <c r="G825" s="831"/>
    </row>
    <row r="826" spans="1:7" ht="15" customHeight="1" x14ac:dyDescent="0.25">
      <c r="A826" s="406" t="str">
        <f>'02 LISTA CONTROLLO E RAPPORTO'!A803</f>
        <v/>
      </c>
      <c r="B826" s="187">
        <v>4303.0200000000004</v>
      </c>
      <c r="C826" s="58" t="str">
        <f>'02 LISTA CONTROLLO E RAPPORTO'!C803</f>
        <v>Descrizione del difetto: il serbatoio dell’acqua non è ermetico.</v>
      </c>
      <c r="D826" s="407" t="s">
        <v>0</v>
      </c>
      <c r="E826" s="340"/>
      <c r="F826" s="340"/>
      <c r="G826" s="341"/>
    </row>
    <row r="827" spans="1:7" ht="42.6" customHeight="1" x14ac:dyDescent="0.25">
      <c r="A827" s="401" t="str">
        <f>'02 LISTA CONTROLLO E RAPPORTO'!A804</f>
        <v/>
      </c>
      <c r="B827" s="226"/>
      <c r="C827" s="829" t="str">
        <f>'02 LISTA CONTROLLO E RAPPORTO'!C804</f>
        <v>Occorre possibilmente individuare i punti delle perdite e svuotare il serbatoio dell’acqua. Le riparazioni vanno definite a seconda della situazione e commissionate a ditte specializzate.</v>
      </c>
      <c r="D827" s="830"/>
      <c r="E827" s="830"/>
      <c r="F827" s="830"/>
      <c r="G827" s="831"/>
    </row>
    <row r="828" spans="1:7" ht="15" customHeight="1" thickBot="1" x14ac:dyDescent="0.3">
      <c r="A828" s="403" t="str">
        <f>'02 LISTA CONTROLLO E RAPPORTO'!A805</f>
        <v/>
      </c>
      <c r="B828" s="222"/>
      <c r="C828" s="821" t="str">
        <f>'02 LISTA CONTROLLO E RAPPORTO'!C805</f>
        <v xml:space="preserve">In presenza di un difetto ci si deve accordare con l’ente cantonale responsabile delle costruzioni di protezione su come procedere. </v>
      </c>
      <c r="D828" s="822"/>
      <c r="E828" s="822"/>
      <c r="F828" s="822"/>
      <c r="G828" s="823"/>
    </row>
    <row r="829" spans="1:7" ht="29.45" customHeight="1" thickBot="1" x14ac:dyDescent="0.3">
      <c r="A829" s="416" t="str">
        <f>'02 LISTA CONTROLLO E RAPPORTO'!A806</f>
        <v/>
      </c>
      <c r="B829" s="190">
        <v>4400</v>
      </c>
      <c r="C829" s="417" t="str">
        <f>'02 LISTA CONTROLLO E RAPPORTO'!C806</f>
        <v xml:space="preserve">Difetti straordinari nel capitolo «Approvvigionamento idrico» secondo le Istruzioni CPCP (art.11 cpv. 5) </v>
      </c>
      <c r="D829" s="418"/>
      <c r="E829" s="824"/>
      <c r="F829" s="824"/>
      <c r="G829" s="825"/>
    </row>
    <row r="830" spans="1:7" ht="15" customHeight="1" x14ac:dyDescent="0.25">
      <c r="A830" s="419" t="str">
        <f>'02 LISTA CONTROLLO E RAPPORTO'!A807</f>
        <v/>
      </c>
      <c r="B830" s="191">
        <v>4401</v>
      </c>
      <c r="C830" s="462" t="str">
        <f>'02 LISTA CONTROLLO E RAPPORTO'!C807</f>
        <v>Descrizione del difetto:</v>
      </c>
      <c r="D830" s="463"/>
      <c r="E830" s="428"/>
      <c r="F830" s="428"/>
      <c r="G830" s="335"/>
    </row>
    <row r="831" spans="1:7" ht="15" customHeight="1" x14ac:dyDescent="0.25">
      <c r="A831" s="422" t="str">
        <f>'02 LISTA CONTROLLO E RAPPORTO'!A808</f>
        <v/>
      </c>
      <c r="B831" s="192">
        <v>4402</v>
      </c>
      <c r="C831" s="464" t="str">
        <f>'02 LISTA CONTROLLO E RAPPORTO'!C808</f>
        <v>Descrizione del difetto:</v>
      </c>
      <c r="D831" s="465"/>
      <c r="E831" s="428"/>
      <c r="F831" s="430"/>
      <c r="G831" s="336"/>
    </row>
    <row r="832" spans="1:7" ht="15" customHeight="1" thickBot="1" x14ac:dyDescent="0.3">
      <c r="A832" s="425" t="str">
        <f>'02 LISTA CONTROLLO E RAPPORTO'!A809</f>
        <v/>
      </c>
      <c r="B832" s="193">
        <v>4403</v>
      </c>
      <c r="C832" s="466" t="str">
        <f>'02 LISTA CONTROLLO E RAPPORTO'!C809</f>
        <v>Descrizione del difetto:</v>
      </c>
      <c r="D832" s="467"/>
      <c r="E832" s="428"/>
      <c r="F832" s="432"/>
      <c r="G832" s="337"/>
    </row>
    <row r="833" spans="1:7" ht="19.5" thickBot="1" x14ac:dyDescent="0.3">
      <c r="A833" s="385" t="str">
        <f>'02 LISTA CONTROLLO E RAPPORTO'!A810</f>
        <v/>
      </c>
      <c r="B833" s="386">
        <v>5000</v>
      </c>
      <c r="C833" s="387" t="str">
        <f>'02 LISTA CONTROLLO E RAPPORTO'!C810</f>
        <v>Evacuazione delle acque di scarico</v>
      </c>
      <c r="D833" s="434"/>
      <c r="E833" s="841"/>
      <c r="F833" s="841"/>
      <c r="G833" s="842"/>
    </row>
    <row r="834" spans="1:7" ht="29.45" customHeight="1" thickBot="1" x14ac:dyDescent="0.3">
      <c r="A834" s="389" t="str">
        <f>'02 LISTA CONTROLLO E RAPPORTO'!A811</f>
        <v/>
      </c>
      <c r="B834" s="390">
        <v>5100</v>
      </c>
      <c r="C834" s="461" t="str">
        <f>'02 LISTA CONTROLLO E RAPPORTO'!C811</f>
        <v>Documenti d’esercizio (*in rifugi di ospedali, case per anziani, case di cura e istituti realizzati prima del 2012)</v>
      </c>
      <c r="D834" s="409"/>
      <c r="E834" s="410"/>
      <c r="F834" s="410"/>
      <c r="G834" s="411"/>
    </row>
    <row r="835" spans="1:7" ht="15" customHeight="1" thickBot="1" x14ac:dyDescent="0.3">
      <c r="A835" s="395" t="str">
        <f>'02 LISTA CONTROLLO E RAPPORTO'!A812</f>
        <v/>
      </c>
      <c r="B835" s="203">
        <v>5101</v>
      </c>
      <c r="C835" s="144" t="str">
        <f>'02 LISTA CONTROLLO E RAPPORTO'!C812</f>
        <v>Schema di funzionamento</v>
      </c>
      <c r="D835" s="396"/>
      <c r="E835" s="826"/>
      <c r="F835" s="827"/>
      <c r="G835" s="828"/>
    </row>
    <row r="836" spans="1:7" ht="43.7" customHeight="1" x14ac:dyDescent="0.25">
      <c r="A836" s="404" t="str">
        <f>'02 LISTA CONTROLLO E RAPPORTO'!A813</f>
        <v/>
      </c>
      <c r="B836" s="186">
        <v>5101.01</v>
      </c>
      <c r="C836" s="66" t="str">
        <f>'02 LISTA CONTROLLO E RAPPORTO'!C813</f>
        <v>Descrizione del difetto: lo schema di funzionamento «Evacuazione delle acque di scarico» (schema di principio con istruzioni per l’uso) non è affisso in modo permanente in un luogo idoneo.</v>
      </c>
      <c r="D836" s="405" t="s">
        <v>0</v>
      </c>
      <c r="E836" s="340"/>
      <c r="F836" s="340"/>
      <c r="G836" s="341"/>
    </row>
    <row r="837" spans="1:7" ht="15.6" customHeight="1" x14ac:dyDescent="0.25">
      <c r="A837" s="399" t="str">
        <f>'02 LISTA CONTROLLO E RAPPORTO'!A814</f>
        <v/>
      </c>
      <c r="B837" s="400"/>
      <c r="C837" s="829" t="str">
        <f>'02 LISTA CONTROLLO E RAPPORTO'!C814</f>
        <v>Questo schema dev’essere allestito e montato in modo duraturo e ben visibile presso la pompa fecale.</v>
      </c>
      <c r="D837" s="830"/>
      <c r="E837" s="830"/>
      <c r="F837" s="830"/>
      <c r="G837" s="831"/>
    </row>
    <row r="838" spans="1:7" ht="43.7" customHeight="1" x14ac:dyDescent="0.25">
      <c r="A838" s="406" t="str">
        <f>'02 LISTA CONTROLLO E RAPPORTO'!A815</f>
        <v/>
      </c>
      <c r="B838" s="187">
        <v>5101.0200000000004</v>
      </c>
      <c r="C838" s="58" t="str">
        <f>'02 LISTA CONTROLLO E RAPPORTO'!C815</f>
        <v>Descrizione del difetto: lo schema di funzionamento «Evacuazione delle acque di scarico» non corrisponde all’installazione presente nella costruzione di protezione.</v>
      </c>
      <c r="D838" s="407" t="s">
        <v>0</v>
      </c>
      <c r="E838" s="340"/>
      <c r="F838" s="340"/>
      <c r="G838" s="341"/>
    </row>
    <row r="839" spans="1:7" ht="29.45" customHeight="1" x14ac:dyDescent="0.25">
      <c r="A839" s="399" t="str">
        <f>'02 LISTA CONTROLLO E RAPPORTO'!A816</f>
        <v/>
      </c>
      <c r="B839" s="400"/>
      <c r="C839" s="829" t="str">
        <f>'02 LISTA CONTROLLO E RAPPORTO'!C816</f>
        <v>Lo schema deve corrispondere alle installazioni presenti ed essere completato, corretto o rielaborato di conseguenza.</v>
      </c>
      <c r="D839" s="830"/>
      <c r="E839" s="830"/>
      <c r="F839" s="830"/>
      <c r="G839" s="831"/>
    </row>
    <row r="840" spans="1:7" ht="29.45" customHeight="1" x14ac:dyDescent="0.25">
      <c r="A840" s="406" t="str">
        <f>'02 LISTA CONTROLLO E RAPPORTO'!A817</f>
        <v/>
      </c>
      <c r="B840" s="187">
        <v>5101.03</v>
      </c>
      <c r="C840" s="58" t="str">
        <f>'02 LISTA CONTROLLO E RAPPORTO'!C817</f>
        <v>Descrizione del difetto: in base allo schema di funzionamento «Evacuazione delle acque di scarico» non è possibile impostare correttamente i seguenti modi di funzionamento:</v>
      </c>
      <c r="D840" s="407" t="s">
        <v>0</v>
      </c>
      <c r="E840" s="340"/>
      <c r="F840" s="340"/>
      <c r="G840" s="341"/>
    </row>
    <row r="841" spans="1:7" ht="15" customHeight="1" x14ac:dyDescent="0.25">
      <c r="A841" s="401" t="str">
        <f>'02 LISTA CONTROLLO E RAPPORTO'!A818</f>
        <v/>
      </c>
      <c r="B841" s="226"/>
      <c r="C841" s="835" t="str">
        <f>'02 LISTA CONTROLLO E RAPPORTO'!C818</f>
        <v>-        funzionamento normale,</v>
      </c>
      <c r="D841" s="836"/>
      <c r="E841" s="836"/>
      <c r="F841" s="836"/>
      <c r="G841" s="837"/>
    </row>
    <row r="842" spans="1:7" ht="15" customHeight="1" x14ac:dyDescent="0.25">
      <c r="A842" s="402" t="str">
        <f>'02 LISTA CONTROLLO E RAPPORTO'!A819</f>
        <v/>
      </c>
      <c r="B842" s="219"/>
      <c r="C842" s="835" t="str">
        <f>'02 LISTA CONTROLLO E RAPPORTO'!C819</f>
        <v>-        funzionamento in caso di guasto alla canalizzazione locale e</v>
      </c>
      <c r="D842" s="836"/>
      <c r="E842" s="836"/>
      <c r="F842" s="836"/>
      <c r="G842" s="837"/>
    </row>
    <row r="843" spans="1:7" ht="15.6" customHeight="1" x14ac:dyDescent="0.25">
      <c r="A843" s="402" t="str">
        <f>'02 LISTA CONTROLLO E RAPPORTO'!A820</f>
        <v/>
      </c>
      <c r="B843" s="219"/>
      <c r="C843" s="835" t="str">
        <f>'02 LISTA CONTROLLO E RAPPORTO'!C820</f>
        <v>-        funzionamento in caso di guasto alla pompa fecale (con canalizzazione situata più in alto).</v>
      </c>
      <c r="D843" s="836"/>
      <c r="E843" s="836"/>
      <c r="F843" s="836"/>
      <c r="G843" s="837"/>
    </row>
    <row r="844" spans="1:7" ht="29.45" customHeight="1" thickBot="1" x14ac:dyDescent="0.3">
      <c r="A844" s="403" t="str">
        <f>'02 LISTA CONTROLLO E RAPPORTO'!A821</f>
        <v/>
      </c>
      <c r="B844" s="222"/>
      <c r="C844" s="852" t="str">
        <f>'02 LISTA CONTROLLO E RAPPORTO'!C821</f>
        <v>La procedura da seguire deve essere concordata con l’ente cantonale responsabile delle costruzioni di protezione.</v>
      </c>
      <c r="D844" s="853"/>
      <c r="E844" s="853"/>
      <c r="F844" s="853"/>
      <c r="G844" s="854"/>
    </row>
    <row r="845" spans="1:7" ht="15" customHeight="1" thickBot="1" x14ac:dyDescent="0.3">
      <c r="A845" s="395" t="str">
        <f>'02 LISTA CONTROLLO E RAPPORTO'!A822</f>
        <v/>
      </c>
      <c r="B845" s="203">
        <v>5102</v>
      </c>
      <c r="C845" s="144" t="str">
        <f>'02 LISTA CONTROLLO E RAPPORTO'!C822</f>
        <v>Marcatura dei componenti</v>
      </c>
      <c r="D845" s="396"/>
      <c r="E845" s="826"/>
      <c r="F845" s="827"/>
      <c r="G845" s="828"/>
    </row>
    <row r="846" spans="1:7" ht="29.45" customHeight="1" x14ac:dyDescent="0.25">
      <c r="A846" s="404" t="str">
        <f>'02 LISTA CONTROLLO E RAPPORTO'!A823</f>
        <v/>
      </c>
      <c r="B846" s="186">
        <v>5102.01</v>
      </c>
      <c r="C846" s="66" t="str">
        <f>'02 LISTA CONTROLLO E RAPPORTO'!C823</f>
        <v>Descrizione del difetto: le marcature sui componenti non corrispondono alle numerazioni e alle posizioni delle ITM e allo schema di funzionamento.</v>
      </c>
      <c r="D846" s="405" t="s">
        <v>0</v>
      </c>
      <c r="E846" s="340"/>
      <c r="F846" s="340"/>
      <c r="G846" s="341"/>
    </row>
    <row r="847" spans="1:7" ht="15" customHeight="1" x14ac:dyDescent="0.25">
      <c r="A847" s="399" t="str">
        <f>'02 LISTA CONTROLLO E RAPPORTO'!A824</f>
        <v/>
      </c>
      <c r="B847" s="400"/>
      <c r="C847" s="829" t="str">
        <f>'02 LISTA CONTROLLO E RAPPORTO'!C824</f>
        <v>Le marcature sui componenti devono essere corrette o completate.</v>
      </c>
      <c r="D847" s="830"/>
      <c r="E847" s="830"/>
      <c r="F847" s="830"/>
      <c r="G847" s="831"/>
    </row>
    <row r="848" spans="1:7" ht="29.45" customHeight="1" x14ac:dyDescent="0.25">
      <c r="A848" s="406" t="str">
        <f>'02 LISTA CONTROLLO E RAPPORTO'!A825</f>
        <v/>
      </c>
      <c r="B848" s="187">
        <v>5102.0200000000004</v>
      </c>
      <c r="C848" s="58" t="str">
        <f>'02 LISTA CONTROLLO E RAPPORTO'!C825</f>
        <v>Descrizione del difetto: le marcature non sono applicate in modo permanente e da escludere qualsiasi possibilità di confusione.</v>
      </c>
      <c r="D848" s="407" t="s">
        <v>0</v>
      </c>
      <c r="E848" s="340"/>
      <c r="F848" s="340"/>
      <c r="G848" s="341"/>
    </row>
    <row r="849" spans="1:7" ht="57" customHeight="1" thickBot="1" x14ac:dyDescent="0.3">
      <c r="A849" s="399" t="str">
        <f>'02 LISTA CONTROLLO E RAPPORTO'!A826</f>
        <v/>
      </c>
      <c r="B849" s="400"/>
      <c r="C849" s="821" t="str">
        <f>'02 LISTA CONTROLLO E RAPPORTO'!C826</f>
        <v xml:space="preserve">Le marcature (p. es. adesivi, targhette in alluminio con catenella, ecc.) devono essere applicate in modo permanente nel punto previsto in modo tale che vengano inequivocabilmente associate al rispettivo componente. </v>
      </c>
      <c r="D849" s="822"/>
      <c r="E849" s="822"/>
      <c r="F849" s="822"/>
      <c r="G849" s="823"/>
    </row>
    <row r="850" spans="1:7" ht="15" customHeight="1" thickBot="1" x14ac:dyDescent="0.3">
      <c r="A850" s="389" t="str">
        <f>'02 LISTA CONTROLLO E RAPPORTO'!A827</f>
        <v/>
      </c>
      <c r="B850" s="390">
        <v>5200</v>
      </c>
      <c r="C850" s="408" t="str">
        <f>'02 LISTA CONTROLLO E RAPPORTO'!C827</f>
        <v>Controllo dell’evacuazione delle acque di scarico</v>
      </c>
      <c r="D850" s="409"/>
      <c r="E850" s="410"/>
      <c r="F850" s="410"/>
      <c r="G850" s="411"/>
    </row>
    <row r="851" spans="1:7" ht="15" customHeight="1" thickBot="1" x14ac:dyDescent="0.3">
      <c r="A851" s="395" t="str">
        <f>'02 LISTA CONTROLLO E RAPPORTO'!A828</f>
        <v/>
      </c>
      <c r="B851" s="203">
        <v>5201</v>
      </c>
      <c r="C851" s="144" t="str">
        <f>'02 LISTA CONTROLLO E RAPPORTO'!C828</f>
        <v>Saracinesche e coperture dei pozzi</v>
      </c>
      <c r="D851" s="396"/>
      <c r="E851" s="826"/>
      <c r="F851" s="827"/>
      <c r="G851" s="828"/>
    </row>
    <row r="852" spans="1:7" ht="29.45" customHeight="1" x14ac:dyDescent="0.25">
      <c r="A852" s="397" t="str">
        <f>'02 LISTA CONTROLLO E RAPPORTO'!A829</f>
        <v/>
      </c>
      <c r="B852" s="189">
        <v>5201.01</v>
      </c>
      <c r="C852" s="68" t="str">
        <f>'02 LISTA CONTROLLO E RAPPORTO'!C829</f>
        <v>Descrizione del difetto: non tutte le installazioni necessarie per evacuare le acque di scarico in questo tipo di costruzione di protezione sono presenti.</v>
      </c>
      <c r="D852" s="398" t="s">
        <v>2073</v>
      </c>
      <c r="E852" s="346"/>
      <c r="F852" s="346"/>
      <c r="G852" s="347"/>
    </row>
    <row r="853" spans="1:7" ht="17.45" customHeight="1" x14ac:dyDescent="0.25">
      <c r="A853" s="401" t="str">
        <f>'02 LISTA CONTROLLO E RAPPORTO'!A830</f>
        <v/>
      </c>
      <c r="B853" s="226"/>
      <c r="C853" s="829" t="str">
        <f>'02 LISTA CONTROLLO E RAPPORTO'!C830</f>
        <v xml:space="preserve">La costruzione di protezione non soddisfa più i requisiti dell’utilizzo per il quale era stato originariamente previsto. </v>
      </c>
      <c r="D853" s="830"/>
      <c r="E853" s="830"/>
      <c r="F853" s="830"/>
      <c r="G853" s="831"/>
    </row>
    <row r="854" spans="1:7" ht="29.45" customHeight="1" x14ac:dyDescent="0.25">
      <c r="A854" s="403" t="str">
        <f>'02 LISTA CONTROLLO E RAPPORTO'!A831</f>
        <v/>
      </c>
      <c r="B854" s="222"/>
      <c r="C854" s="829" t="str">
        <f>'02 LISTA CONTROLLO E RAPPORTO'!C831</f>
        <v>In presenza di un difetto ci si deve accordare con l’ente cantonale responsabile delle costruzioni di protezione su come procedere.</v>
      </c>
      <c r="D854" s="830"/>
      <c r="E854" s="830"/>
      <c r="F854" s="830"/>
      <c r="G854" s="831"/>
    </row>
    <row r="855" spans="1:7" ht="15" customHeight="1" x14ac:dyDescent="0.25">
      <c r="A855" s="439" t="str">
        <f>'02 LISTA CONTROLLO E RAPPORTO'!A832</f>
        <v/>
      </c>
      <c r="B855" s="61">
        <v>5201.0200000000004</v>
      </c>
      <c r="C855" s="12" t="str">
        <f>'02 LISTA CONTROLLO E RAPPORTO'!C832</f>
        <v>Descrizione del difetto: le saracinesche della canalizzazione non funzionano.</v>
      </c>
      <c r="D855" s="440" t="s">
        <v>2073</v>
      </c>
      <c r="E855" s="346"/>
      <c r="F855" s="346"/>
      <c r="G855" s="347"/>
    </row>
    <row r="856" spans="1:7" ht="14.45" customHeight="1" x14ac:dyDescent="0.25">
      <c r="A856" s="399" t="str">
        <f>'02 LISTA CONTROLLO E RAPPORTO'!A833</f>
        <v/>
      </c>
      <c r="B856" s="400"/>
      <c r="C856" s="829" t="str">
        <f>'02 LISTA CONTROLLO E RAPPORTO'!C833</f>
        <v>Le saracinesche devono essere sottoposte a una manutenzione generale o sostituite.</v>
      </c>
      <c r="D856" s="830"/>
      <c r="E856" s="830"/>
      <c r="F856" s="830"/>
      <c r="G856" s="831"/>
    </row>
    <row r="857" spans="1:7" ht="15" customHeight="1" x14ac:dyDescent="0.25">
      <c r="A857" s="406" t="str">
        <f>'02 LISTA CONTROLLO E RAPPORTO'!A834</f>
        <v/>
      </c>
      <c r="B857" s="187">
        <v>5201.03</v>
      </c>
      <c r="C857" s="58" t="str">
        <f>'02 LISTA CONTROLLO E RAPPORTO'!C834</f>
        <v>Descrizione del difetto: la manutenzione delle coperture dei pozzi non è stata eseguita.</v>
      </c>
      <c r="D857" s="407" t="s">
        <v>0</v>
      </c>
      <c r="E857" s="340"/>
      <c r="F857" s="340"/>
      <c r="G857" s="341"/>
    </row>
    <row r="858" spans="1:7" ht="43.35" customHeight="1" x14ac:dyDescent="0.25">
      <c r="A858" s="399" t="str">
        <f>'02 LISTA CONTROLLO E RAPPORTO'!A835</f>
        <v/>
      </c>
      <c r="B858" s="400"/>
      <c r="C858" s="829" t="str">
        <f>'02 LISTA CONTROLLO E RAPPORTO'!C835</f>
        <v>Le coperture devono essere sottoposte a una manutenzione generale. Le guarnizioni in gomma friabili, indurite, screpolate o danneggiate devono essere sostituite. Si devono procurare e montare le guarnizioni mancanti.</v>
      </c>
      <c r="D858" s="830"/>
      <c r="E858" s="830"/>
      <c r="F858" s="830"/>
      <c r="G858" s="831"/>
    </row>
    <row r="859" spans="1:7" ht="43.7" customHeight="1" x14ac:dyDescent="0.25">
      <c r="A859" s="406" t="str">
        <f>'02 LISTA CONTROLLO E RAPPORTO'!A836</f>
        <v/>
      </c>
      <c r="B859" s="187">
        <v>5201.04</v>
      </c>
      <c r="C859" s="58" t="str">
        <f>'02 LISTA CONTROLLO E RAPPORTO'!C836</f>
        <v>Descrizione del difetto: mancano gli attrezzi o le chiavi per aprire e chiudere le coperture dei pozzi, i pozzetti di scarico, le saracinesche e le griglie.</v>
      </c>
      <c r="D859" s="407" t="s">
        <v>0</v>
      </c>
      <c r="E859" s="340"/>
      <c r="F859" s="340"/>
      <c r="G859" s="341"/>
    </row>
    <row r="860" spans="1:7" ht="29.45" customHeight="1" thickBot="1" x14ac:dyDescent="0.3">
      <c r="A860" s="399" t="str">
        <f>'02 LISTA CONTROLLO E RAPPORTO'!A837</f>
        <v/>
      </c>
      <c r="B860" s="400"/>
      <c r="C860" s="821" t="str">
        <f>'02 LISTA CONTROLLO E RAPPORTO'!C837</f>
        <v>Gli attrezzi speciali e le chiavi mancanti devono essere procurati e depositati nella costruzione di protezione (locale manutenzione tecnica, locale ventilazione).</v>
      </c>
      <c r="D860" s="822"/>
      <c r="E860" s="822"/>
      <c r="F860" s="822"/>
      <c r="G860" s="823"/>
    </row>
    <row r="861" spans="1:7" ht="15" customHeight="1" thickBot="1" x14ac:dyDescent="0.3">
      <c r="A861" s="395" t="str">
        <f>'02 LISTA CONTROLLO E RAPPORTO'!A838</f>
        <v/>
      </c>
      <c r="B861" s="203">
        <v>5202</v>
      </c>
      <c r="C861" s="144" t="str">
        <f>'02 LISTA CONTROLLO E RAPPORTO'!C838</f>
        <v>Pozzetti di scarico</v>
      </c>
      <c r="D861" s="396"/>
      <c r="E861" s="826"/>
      <c r="F861" s="827"/>
      <c r="G861" s="828"/>
    </row>
    <row r="862" spans="1:7" ht="58.35" customHeight="1" x14ac:dyDescent="0.25">
      <c r="A862" s="397" t="str">
        <f>'02 LISTA CONTROLLO E RAPPORTO'!A839</f>
        <v/>
      </c>
      <c r="B862" s="189">
        <v>5202.01</v>
      </c>
      <c r="C862" s="68" t="str">
        <f>'02 LISTA CONTROLLO E RAPPORTO'!C839</f>
        <v>Descrizione del difetto: non tutte le condotte di drenaggio che portano dal settore non protetto all’interno della costruzione di protezione sono munite di pozzetto di scarico o saracinesca che si possono chiudere a chiave.</v>
      </c>
      <c r="D862" s="398" t="s">
        <v>2073</v>
      </c>
      <c r="E862" s="346"/>
      <c r="F862" s="346"/>
      <c r="G862" s="347"/>
    </row>
    <row r="863" spans="1:7" ht="44.45" customHeight="1" x14ac:dyDescent="0.25">
      <c r="A863" s="399" t="str">
        <f>'02 LISTA CONTROLLO E RAPPORTO'!A840</f>
        <v/>
      </c>
      <c r="B863" s="400"/>
      <c r="C863" s="829" t="str">
        <f>'02 LISTA CONTROLLO E RAPPORTO'!C840</f>
        <v>Al momento dell’approntamento della costruzione di protezione dev’essere possibile chiudere i pozzetti (p. es. con lastre d’acciaio). Il piano della canalizzazione e lo schema di funzionamento «Acque di scarico» devono essere aggiornati. La procedura da seguire deve essere concordata con l’ente cantonale responsabile delle costruzioni di protezione.</v>
      </c>
      <c r="D863" s="830"/>
      <c r="E863" s="830"/>
      <c r="F863" s="830"/>
      <c r="G863" s="831"/>
    </row>
    <row r="864" spans="1:7" ht="29.45" customHeight="1" x14ac:dyDescent="0.25">
      <c r="A864" s="439" t="str">
        <f>'02 LISTA CONTROLLO E RAPPORTO'!A841</f>
        <v/>
      </c>
      <c r="B864" s="61">
        <v>5202.0200000000004</v>
      </c>
      <c r="C864" s="12" t="str">
        <f>'02 LISTA CONTROLLO E RAPPORTO'!C841</f>
        <v>Descrizione del difetto: i pozzetti di scarico a pavimento sono sporchi, arrugginiti o non funzionanti.</v>
      </c>
      <c r="D864" s="440" t="s">
        <v>2073</v>
      </c>
      <c r="E864" s="346"/>
      <c r="F864" s="346"/>
      <c r="G864" s="347"/>
    </row>
    <row r="865" spans="1:7" ht="45" customHeight="1" x14ac:dyDescent="0.25">
      <c r="A865" s="399" t="str">
        <f>'02 LISTA CONTROLLO E RAPPORTO'!A842</f>
        <v/>
      </c>
      <c r="B865" s="400"/>
      <c r="C865" s="829" t="str">
        <f>'02 LISTA CONTROLLO E RAPPORTO'!C842</f>
        <v>I pozzetti di scarico arrugginiti o corrosi vanno puliti, eventualmente tramite sabbiatura, e trattati con vernice al catrame (ITM 2000 - pos 126). Si devono sostituire le guarnizioni difettose e procurare quelle mancanti.</v>
      </c>
      <c r="D865" s="830"/>
      <c r="E865" s="830"/>
      <c r="F865" s="830"/>
      <c r="G865" s="831"/>
    </row>
    <row r="866" spans="1:7" ht="58.35" customHeight="1" x14ac:dyDescent="0.25">
      <c r="A866" s="439" t="str">
        <f>'02 LISTA CONTROLLO E RAPPORTO'!A843</f>
        <v/>
      </c>
      <c r="B866" s="61">
        <v>5202.03</v>
      </c>
      <c r="C866" s="12" t="str">
        <f>'02 LISTA CONTROLLO E RAPPORTO'!C843</f>
        <v>Descrizione del difetto: nella sala macchine è presente un pozzetto di scarico a pavimento - da verificare nei rifugi in cui è prescritto o installato un gruppo elettrogeno d’emergenza (rifugi a partire da 800 posti).</v>
      </c>
      <c r="D866" s="440" t="s">
        <v>2073</v>
      </c>
      <c r="E866" s="346"/>
      <c r="F866" s="346"/>
      <c r="G866" s="347"/>
    </row>
    <row r="867" spans="1:7" ht="72.599999999999994" customHeight="1" thickBot="1" x14ac:dyDescent="0.3">
      <c r="A867" s="399" t="str">
        <f>'02 LISTA CONTROLLO E RAPPORTO'!A844</f>
        <v/>
      </c>
      <c r="B867" s="400"/>
      <c r="C867" s="821" t="str">
        <f>'02 LISTA CONTROLLO E RAPPORTO'!C844</f>
        <v>Secondo le istruzioni tecniche attualmente in vigore, nella sala macchine non devono esserci pozzetti di scarico a pavimento per la presenza di carburanti e lubrificanti che potrebbero fuoriuscire. La procedura da seguire per eliminare questo difetto deve essere concordata con l’ente cantonale responsabile delle costruzioni di protezione.</v>
      </c>
      <c r="D867" s="822"/>
      <c r="E867" s="822"/>
      <c r="F867" s="822"/>
      <c r="G867" s="823"/>
    </row>
    <row r="868" spans="1:7" ht="29.45" customHeight="1" thickBot="1" x14ac:dyDescent="0.3">
      <c r="A868" s="395" t="str">
        <f>'02 LISTA CONTROLLO E RAPPORTO'!A845</f>
        <v/>
      </c>
      <c r="B868" s="203">
        <v>5203</v>
      </c>
      <c r="C868" s="144" t="str">
        <f>'02 LISTA CONTROLLO E RAPPORTO'!C845</f>
        <v>Smaltimento delle acque di scarico (*in rifugi di ospedali, case per anziani, case di cura e istituti realizzati prima del 2012)</v>
      </c>
      <c r="D868" s="396"/>
      <c r="E868" s="826"/>
      <c r="F868" s="827"/>
      <c r="G868" s="828"/>
    </row>
    <row r="869" spans="1:7" ht="29.45" customHeight="1" x14ac:dyDescent="0.25">
      <c r="A869" s="412" t="str">
        <f>'02 LISTA CONTROLLO E RAPPORTO'!A846</f>
        <v/>
      </c>
      <c r="B869" s="196">
        <v>5203.01</v>
      </c>
      <c r="C869" s="77" t="str">
        <f>'02 LISTA CONTROLLO E RAPPORTO'!C846</f>
        <v>Descrizione del difetto: non è possibile passare al «Funzionamento d’emergenza mediante pompa a mano» senza entrare nella fossa fecale.</v>
      </c>
      <c r="D869" s="413" t="s">
        <v>1</v>
      </c>
      <c r="E869" s="344"/>
      <c r="F869" s="344"/>
      <c r="G869" s="345"/>
    </row>
    <row r="870" spans="1:7" ht="45" customHeight="1" x14ac:dyDescent="0.25">
      <c r="A870" s="399" t="str">
        <f>'02 LISTA CONTROLLO E RAPPORTO'!A847</f>
        <v/>
      </c>
      <c r="B870" s="400"/>
      <c r="C870" s="829" t="str">
        <f>'02 LISTA CONTROLLO E RAPPORTO'!C847</f>
        <v>Questo difetto costituisce un pericolo. Il proprietario può quindi andare incontro a conseguenze di responsabilità civile, eventualità di cui deve essere informato. La procedura da seguire per eliminare questo difetto deve quindi essere concordata con l’ente cantonale responsabile delle costruzioni di protezione.</v>
      </c>
      <c r="D870" s="830"/>
      <c r="E870" s="830"/>
      <c r="F870" s="830"/>
      <c r="G870" s="831"/>
    </row>
    <row r="871" spans="1:7" ht="58.35" customHeight="1" x14ac:dyDescent="0.25">
      <c r="A871" s="439" t="str">
        <f>'02 LISTA CONTROLLO E RAPPORTO'!A848</f>
        <v/>
      </c>
      <c r="B871" s="61">
        <v>5203.0200000000004</v>
      </c>
      <c r="C871" s="12" t="str">
        <f>'02 LISTA CONTROLLO E RAPPORTO'!C848</f>
        <v>Descrizione del difetto: non è possibile evacuare le acque di scarico con la pompa a mano attraverso l’allacciamento esterno (raccordo Storz 75 o 100 mm), i pezzi di raccordo e i tubi flessibili previsti a questo scopo.</v>
      </c>
      <c r="D871" s="440" t="s">
        <v>2073</v>
      </c>
      <c r="E871" s="346"/>
      <c r="F871" s="346"/>
      <c r="G871" s="347"/>
    </row>
    <row r="872" spans="1:7" ht="57.6" customHeight="1" x14ac:dyDescent="0.25">
      <c r="A872" s="399" t="str">
        <f>'02 LISTA CONTROLLO E RAPPORTO'!A849</f>
        <v/>
      </c>
      <c r="B872" s="400"/>
      <c r="C872" s="829" t="str">
        <f>'02 LISTA CONTROLLO E RAPPORTO'!C849</f>
        <v>Gli accessori necessari (tubo flessibile, tubo a gomito, ecc.) devono essere procurati, contrassegnati e depositati all’interno della costruzione di protezione affinché sia possibile evacuare le acque di scarico dalla fossa fecale all’esterno. Il funzionamento dell’installazione deve essere controllato in occasione della prossima manutenzione.</v>
      </c>
      <c r="D872" s="830"/>
      <c r="E872" s="830"/>
      <c r="F872" s="830"/>
      <c r="G872" s="831"/>
    </row>
    <row r="873" spans="1:7" ht="15" customHeight="1" x14ac:dyDescent="0.25">
      <c r="A873" s="439" t="str">
        <f>'02 LISTA CONTROLLO E RAPPORTO'!A850</f>
        <v/>
      </c>
      <c r="B873" s="61">
        <v>5203.03</v>
      </c>
      <c r="C873" s="12" t="str">
        <f>'02 LISTA CONTROLLO E RAPPORTO'!C850</f>
        <v>Descrizione del difetto: manca la leva d’azionamento per la pompa fecale a mano.</v>
      </c>
      <c r="D873" s="440" t="s">
        <v>2073</v>
      </c>
      <c r="E873" s="346"/>
      <c r="F873" s="346"/>
      <c r="G873" s="347"/>
    </row>
    <row r="874" spans="1:7" ht="29.45" customHeight="1" x14ac:dyDescent="0.25">
      <c r="A874" s="399" t="str">
        <f>'02 LISTA CONTROLLO E RAPPORTO'!A851</f>
        <v/>
      </c>
      <c r="B874" s="400"/>
      <c r="C874" s="829" t="str">
        <f>'02 LISTA CONTROLLO E RAPPORTO'!C851</f>
        <v>La leva deve essere procurata presso il fabbricante e appesa alla parete in modo permanente accanto alla pompa fecale manuale.</v>
      </c>
      <c r="D874" s="830"/>
      <c r="E874" s="830"/>
      <c r="F874" s="830"/>
      <c r="G874" s="831"/>
    </row>
    <row r="875" spans="1:7" ht="58.35" customHeight="1" x14ac:dyDescent="0.25">
      <c r="A875" s="406" t="str">
        <f>'02 LISTA CONTROLLO E RAPPORTO'!A852</f>
        <v/>
      </c>
      <c r="B875" s="187">
        <v>5203.04</v>
      </c>
      <c r="C875" s="58" t="str">
        <f>'02 LISTA CONTROLLO E RAPPORTO'!C852</f>
        <v>Descrizione del difetto: nella pompa fecale ad azionamento manuale con valvole di ritenuta a sfera, le valvole non sono fissate in posizione sollevata. Le sfere e i coperchi con le guarnizioni non sono smontati e conservati in un sacchetto debitamente contrassegnato presso la pompa a mano.</v>
      </c>
      <c r="D875" s="407" t="s">
        <v>0</v>
      </c>
      <c r="E875" s="340"/>
      <c r="F875" s="340"/>
      <c r="G875" s="341"/>
    </row>
    <row r="876" spans="1:7" ht="15" customHeight="1" x14ac:dyDescent="0.25">
      <c r="A876" s="401" t="str">
        <f>'02 LISTA CONTROLLO E RAPPORTO'!A853</f>
        <v/>
      </c>
      <c r="B876" s="226"/>
      <c r="C876" s="829" t="str">
        <f>'02 LISTA CONTROLLO E RAPPORTO'!C853</f>
        <v xml:space="preserve">Le valvole devono essere sollevate e fissate tramite un ausilio adeguato. </v>
      </c>
      <c r="D876" s="830"/>
      <c r="E876" s="830"/>
      <c r="F876" s="830"/>
      <c r="G876" s="831"/>
    </row>
    <row r="877" spans="1:7" ht="31.7" customHeight="1" x14ac:dyDescent="0.25">
      <c r="A877" s="403" t="str">
        <f>'02 LISTA CONTROLLO E RAPPORTO'!A854</f>
        <v/>
      </c>
      <c r="B877" s="222"/>
      <c r="C877" s="829" t="str">
        <f>'02 LISTA CONTROLLO E RAPPORTO'!C854</f>
        <v>Per impedire che rimangano bloccate e arrugginiscano, le sfere e i coperchi con le guarnizioni della pompa fecale ad azionamento manuale devono essere smontate, conservate e depositate in un sacchetto vicino alla pompa.</v>
      </c>
      <c r="D877" s="830"/>
      <c r="E877" s="830"/>
      <c r="F877" s="830"/>
      <c r="G877" s="831"/>
    </row>
    <row r="878" spans="1:7" ht="15" customHeight="1" x14ac:dyDescent="0.25">
      <c r="A878" s="439" t="str">
        <f>'02 LISTA CONTROLLO E RAPPORTO'!A855</f>
        <v/>
      </c>
      <c r="B878" s="61">
        <v>5203.05</v>
      </c>
      <c r="C878" s="12" t="str">
        <f>'02 LISTA CONTROLLO E RAPPORTO'!C855</f>
        <v>Descrizione del difetto: la pompa fecale ad azionamento manuale non funziona.</v>
      </c>
      <c r="D878" s="440" t="s">
        <v>2073</v>
      </c>
      <c r="E878" s="346"/>
      <c r="F878" s="346"/>
      <c r="G878" s="347"/>
    </row>
    <row r="879" spans="1:7" ht="15" customHeight="1" x14ac:dyDescent="0.25">
      <c r="A879" s="399" t="str">
        <f>'02 LISTA CONTROLLO E RAPPORTO'!A856</f>
        <v/>
      </c>
      <c r="B879" s="400"/>
      <c r="C879" s="829" t="str">
        <f>'02 LISTA CONTROLLO E RAPPORTO'!C856</f>
        <v>La pompa deve essere riparata o sostituita e quindi conservata.</v>
      </c>
      <c r="D879" s="830"/>
      <c r="E879" s="830"/>
      <c r="F879" s="830"/>
      <c r="G879" s="831"/>
    </row>
    <row r="880" spans="1:7" ht="29.45" customHeight="1" x14ac:dyDescent="0.25">
      <c r="A880" s="406" t="str">
        <f>'02 LISTA CONTROLLO E RAPPORTO'!A857</f>
        <v/>
      </c>
      <c r="B880" s="187">
        <v>5203.0600000000004</v>
      </c>
      <c r="C880" s="58" t="str">
        <f>'02 LISTA CONTROLLO E RAPPORTO'!C857</f>
        <v>Descrizione del difetto: le condotte e i pozzi delle acque di scarico non sono puliti.</v>
      </c>
      <c r="D880" s="407" t="s">
        <v>0</v>
      </c>
      <c r="E880" s="340"/>
      <c r="F880" s="340"/>
      <c r="G880" s="341"/>
    </row>
    <row r="881" spans="1:7" ht="30" customHeight="1" x14ac:dyDescent="0.25">
      <c r="A881" s="399" t="str">
        <f>'02 LISTA CONTROLLO E RAPPORTO'!A858</f>
        <v/>
      </c>
      <c r="B881" s="400"/>
      <c r="C881" s="829" t="str">
        <f>'02 LISTA CONTROLLO E RAPPORTO'!C858</f>
        <v>Almeno una volta ogni 10 anni si deve incaricare una ditta specializzata di pulire le condotte delle canalizzazioni e i pozzi.</v>
      </c>
      <c r="D881" s="830"/>
      <c r="E881" s="830"/>
      <c r="F881" s="830"/>
      <c r="G881" s="831"/>
    </row>
    <row r="882" spans="1:7" ht="29.45" customHeight="1" x14ac:dyDescent="0.25">
      <c r="A882" s="439" t="str">
        <f>'02 LISTA CONTROLLO E RAPPORTO'!A859</f>
        <v/>
      </c>
      <c r="B882" s="61">
        <v>5203.07</v>
      </c>
      <c r="C882" s="12" t="str">
        <f>'02 LISTA CONTROLLO E RAPPORTO'!C859</f>
        <v>Descrizione del difetto: la pompa fecale elettrica in caso di canalizzazione esterna situata più in alto non funziona.</v>
      </c>
      <c r="D882" s="440" t="s">
        <v>2073</v>
      </c>
      <c r="E882" s="346"/>
      <c r="F882" s="346"/>
      <c r="G882" s="347"/>
    </row>
    <row r="883" spans="1:7" ht="27.6" customHeight="1" x14ac:dyDescent="0.25">
      <c r="A883" s="399" t="str">
        <f>'02 LISTA CONTROLLO E RAPPORTO'!A860</f>
        <v/>
      </c>
      <c r="B883" s="400"/>
      <c r="C883" s="829" t="str">
        <f>'02 LISTA CONTROLLO E RAPPORTO'!C860</f>
        <v>La pompa deve essere riparata da un professionista o sostituita. La procedura da seguire deve essere concordata con l’ente cantonale responsabile delle costruzioni di protezione.</v>
      </c>
      <c r="D883" s="830"/>
      <c r="E883" s="830"/>
      <c r="F883" s="830"/>
      <c r="G883" s="831"/>
    </row>
    <row r="884" spans="1:7" ht="29.45" customHeight="1" x14ac:dyDescent="0.25">
      <c r="A884" s="406" t="str">
        <f>'02 LISTA CONTROLLO E RAPPORTO'!A861</f>
        <v/>
      </c>
      <c r="B884" s="187">
        <v>5203.08</v>
      </c>
      <c r="C884" s="58" t="str">
        <f>'02 LISTA CONTROLLO E RAPPORTO'!C861</f>
        <v>Descrizione del difetto: la fossa fecale in caso di canalizzazione esterna situata più in basso non è pulita e asciutta.</v>
      </c>
      <c r="D884" s="407" t="s">
        <v>0</v>
      </c>
      <c r="E884" s="340"/>
      <c r="F884" s="340"/>
      <c r="G884" s="341"/>
    </row>
    <row r="885" spans="1:7" ht="45.6" customHeight="1" x14ac:dyDescent="0.25">
      <c r="A885" s="399" t="str">
        <f>'02 LISTA CONTROLLO E RAPPORTO'!A862</f>
        <v/>
      </c>
      <c r="B885" s="400"/>
      <c r="C885" s="829" t="str">
        <f>'02 LISTA CONTROLLO E RAPPORTO'!C862</f>
        <v>Nel funzionamento di manutenzione, la fossa fecale dovrebbe essere pulita e asciutta. Va quindi svuotata con una pompa. In seguito si deve capire da dove l’acqua si è infiltrata nella fossa. Ci si deve accordare con l’ente cantonale responsabile delle costruzioni di protezione su come procedere in seguito.</v>
      </c>
      <c r="D885" s="830"/>
      <c r="E885" s="830"/>
      <c r="F885" s="830"/>
      <c r="G885" s="831"/>
    </row>
    <row r="886" spans="1:7" ht="29.45" customHeight="1" x14ac:dyDescent="0.25">
      <c r="A886" s="406" t="str">
        <f>'02 LISTA CONTROLLO E RAPPORTO'!A863</f>
        <v/>
      </c>
      <c r="B886" s="187">
        <v>5203.09</v>
      </c>
      <c r="C886" s="58" t="str">
        <f>'02 LISTA CONTROLLO E RAPPORTO'!C863</f>
        <v>Descrizione del difetto: mancano gli strumenti per smontare la pompa fecale elettrica.</v>
      </c>
      <c r="D886" s="407" t="s">
        <v>0</v>
      </c>
      <c r="E886" s="340"/>
      <c r="F886" s="340"/>
      <c r="G886" s="341"/>
    </row>
    <row r="887" spans="1:7" ht="29.45" customHeight="1" x14ac:dyDescent="0.25">
      <c r="A887" s="399" t="str">
        <f>'02 LISTA CONTROLLO E RAPPORTO'!A864</f>
        <v/>
      </c>
      <c r="B887" s="400"/>
      <c r="C887" s="829" t="str">
        <f>'02 LISTA CONTROLLO E RAPPORTO'!C864</f>
        <v>Si deve montare un dispositivo di sollevamento a soffitto. Inoltre dovrebbe essere disponibile un paranco semplice o un sistema analogo.</v>
      </c>
      <c r="D887" s="830"/>
      <c r="E887" s="830"/>
      <c r="F887" s="830"/>
      <c r="G887" s="831"/>
    </row>
    <row r="888" spans="1:7" ht="43.7" customHeight="1" x14ac:dyDescent="0.25">
      <c r="A888" s="414" t="str">
        <f>'02 LISTA CONTROLLO E RAPPORTO'!A865</f>
        <v/>
      </c>
      <c r="B888" s="195">
        <v>5203.1000000000004</v>
      </c>
      <c r="C888" s="75" t="str">
        <f>'02 LISTA CONTROLLO E RAPPORTO'!C865</f>
        <v>Descrizione del difetto: l’esecuzione delle misure organizzative e tecniche necessarie in caso di allarme «fossa fecale piena» non è garantita.</v>
      </c>
      <c r="D888" s="415" t="s">
        <v>1</v>
      </c>
      <c r="E888" s="344"/>
      <c r="F888" s="344"/>
      <c r="G888" s="345"/>
    </row>
    <row r="889" spans="1:7" ht="15" customHeight="1" x14ac:dyDescent="0.25">
      <c r="A889" s="401" t="str">
        <f>'02 LISTA CONTROLLO E RAPPORTO'!A866</f>
        <v/>
      </c>
      <c r="B889" s="226"/>
      <c r="C889" s="829" t="str">
        <f>'02 LISTA CONTROLLO E RAPPORTO'!C866</f>
        <v xml:space="preserve">Si devono adottare le seguenti misure: </v>
      </c>
      <c r="D889" s="830"/>
      <c r="E889" s="830"/>
      <c r="F889" s="830"/>
      <c r="G889" s="831"/>
    </row>
    <row r="890" spans="1:7" x14ac:dyDescent="0.25">
      <c r="A890" s="402" t="str">
        <f>'02 LISTA CONTROLLO E RAPPORTO'!A867</f>
        <v/>
      </c>
      <c r="B890" s="219"/>
      <c r="C890" s="843" t="str">
        <f>'02 LISTA CONTROLLO E RAPPORTO'!C867</f>
        <v xml:space="preserve">-        montare una sirena in un posto ben visibile all’esterno della costruzione di protezione e aggiungere eventualmente </v>
      </c>
      <c r="D890" s="844"/>
      <c r="E890" s="844"/>
      <c r="F890" s="844"/>
      <c r="G890" s="845"/>
    </row>
    <row r="891" spans="1:7" x14ac:dyDescent="0.25">
      <c r="A891" s="402" t="str">
        <f>'02 LISTA CONTROLLO E RAPPORTO'!A868</f>
        <v/>
      </c>
      <c r="B891" s="219"/>
      <c r="C891" s="829" t="str">
        <f>'02 LISTA CONTROLLO E RAPPORTO'!C868</f>
        <v>una luce lampeggiante o girevole all’interno della costruzione e un cartello con le istruzioni da seguire e</v>
      </c>
      <c r="D891" s="830"/>
      <c r="E891" s="830"/>
      <c r="F891" s="830"/>
      <c r="G891" s="831"/>
    </row>
    <row r="892" spans="1:7" ht="15" customHeight="1" x14ac:dyDescent="0.25">
      <c r="A892" s="402" t="str">
        <f>'02 LISTA CONTROLLO E RAPPORTO'!A869</f>
        <v/>
      </c>
      <c r="B892" s="219"/>
      <c r="C892" s="843" t="str">
        <f>'02 LISTA CONTROLLO E RAPPORTO'!C869</f>
        <v>-        altre misure appropriate (ev. allarme remoto).</v>
      </c>
      <c r="D892" s="844"/>
      <c r="E892" s="844"/>
      <c r="F892" s="844"/>
      <c r="G892" s="845"/>
    </row>
    <row r="893" spans="1:7" ht="30" customHeight="1" x14ac:dyDescent="0.25">
      <c r="A893" s="402" t="str">
        <f>'02 LISTA CONTROLLO E RAPPORTO'!A870</f>
        <v/>
      </c>
      <c r="B893" s="219"/>
      <c r="C893" s="829" t="str">
        <f>'02 LISTA CONTROLLO E RAPPORTO'!C870</f>
        <v>Attenzione: se la costruzione di protezione è munita di protezione EMP, l’installazione deve essere eseguita secondo le istruzioni del fabbricante della pompa fecale (omologata UFPP).</v>
      </c>
      <c r="D893" s="830"/>
      <c r="E893" s="830"/>
      <c r="F893" s="830"/>
      <c r="G893" s="831"/>
    </row>
    <row r="894" spans="1:7" ht="45" customHeight="1" thickBot="1" x14ac:dyDescent="0.3">
      <c r="A894" s="403" t="str">
        <f>'02 LISTA CONTROLLO E RAPPORTO'!A871</f>
        <v/>
      </c>
      <c r="B894" s="222"/>
      <c r="C894" s="821" t="str">
        <f>'02 LISTA CONTROLLO E RAPPORTO'!C871</f>
        <v xml:space="preserve">In caso contrario, il proprietario può andare incontro a conseguenze di responsabilità civile, eventualità di cui deve essere informato. In presenza di un difetto ci si deve quindi accordare con l’ente cantonale responsabile delle costruzioni di protezione su come procedere. </v>
      </c>
      <c r="D894" s="822"/>
      <c r="E894" s="822"/>
      <c r="F894" s="822"/>
      <c r="G894" s="823"/>
    </row>
    <row r="895" spans="1:7" ht="29.45" customHeight="1" thickBot="1" x14ac:dyDescent="0.3">
      <c r="A895" s="416" t="str">
        <f>'02 LISTA CONTROLLO E RAPPORTO'!A872</f>
        <v/>
      </c>
      <c r="B895" s="190">
        <v>5300</v>
      </c>
      <c r="C895" s="417" t="str">
        <f>'02 LISTA CONTROLLO E RAPPORTO'!C872</f>
        <v>Lo schema sinottico deve essere allestito e montato fisso in modo ben visibile presso il quadro principale.</v>
      </c>
      <c r="D895" s="418"/>
      <c r="E895" s="824"/>
      <c r="F895" s="824"/>
      <c r="G895" s="825"/>
    </row>
    <row r="896" spans="1:7" ht="15" customHeight="1" x14ac:dyDescent="0.25">
      <c r="A896" s="419" t="str">
        <f>'02 LISTA CONTROLLO E RAPPORTO'!A873</f>
        <v/>
      </c>
      <c r="B896" s="191">
        <v>5301</v>
      </c>
      <c r="C896" s="462" t="str">
        <f>'02 LISTA CONTROLLO E RAPPORTO'!C873</f>
        <v>Descrizione del difetto: in base allo schema sinottico corrente forte non è possibile impostare i seguenti modi d’esercizio:</v>
      </c>
      <c r="D896" s="463"/>
      <c r="E896" s="428"/>
      <c r="F896" s="428"/>
      <c r="G896" s="335"/>
    </row>
    <row r="897" spans="1:7" ht="15" customHeight="1" x14ac:dyDescent="0.25">
      <c r="A897" s="422" t="str">
        <f>'02 LISTA CONTROLLO E RAPPORTO'!A874</f>
        <v/>
      </c>
      <c r="B897" s="192">
        <v>5302</v>
      </c>
      <c r="C897" s="464" t="str">
        <f>'02 LISTA CONTROLLO E RAPPORTO'!C874</f>
        <v>Descrizione del difetto:</v>
      </c>
      <c r="D897" s="465"/>
      <c r="E897" s="428"/>
      <c r="F897" s="430"/>
      <c r="G897" s="336"/>
    </row>
    <row r="898" spans="1:7" ht="15" customHeight="1" thickBot="1" x14ac:dyDescent="0.3">
      <c r="A898" s="425" t="str">
        <f>'02 LISTA CONTROLLO E RAPPORTO'!A875</f>
        <v/>
      </c>
      <c r="B898" s="193">
        <v>5303</v>
      </c>
      <c r="C898" s="466" t="str">
        <f>'02 LISTA CONTROLLO E RAPPORTO'!C875</f>
        <v>Descrizione del difetto:</v>
      </c>
      <c r="D898" s="467"/>
      <c r="E898" s="428"/>
      <c r="F898" s="432"/>
      <c r="G898" s="337"/>
    </row>
    <row r="899" spans="1:7" ht="19.5" thickBot="1" x14ac:dyDescent="0.3">
      <c r="A899" s="385" t="str">
        <f>'02 LISTA CONTROLLO E RAPPORTO'!A876</f>
        <v/>
      </c>
      <c r="B899" s="386">
        <v>6000</v>
      </c>
      <c r="C899" s="387" t="str">
        <f>'02 LISTA CONTROLLO E RAPPORTO'!C876</f>
        <v>Approvvigionamento di elettricità</v>
      </c>
      <c r="D899" s="434"/>
      <c r="E899" s="841"/>
      <c r="F899" s="841"/>
      <c r="G899" s="842"/>
    </row>
    <row r="900" spans="1:7" ht="15" customHeight="1" thickBot="1" x14ac:dyDescent="0.3">
      <c r="A900" s="389" t="str">
        <f>'02 LISTA CONTROLLO E RAPPORTO'!A877</f>
        <v/>
      </c>
      <c r="B900" s="390">
        <v>6100</v>
      </c>
      <c r="C900" s="408" t="str">
        <f>'02 LISTA CONTROLLO E RAPPORTO'!C877</f>
        <v>Impianto elettrico in generale</v>
      </c>
      <c r="D900" s="409"/>
      <c r="E900" s="410"/>
      <c r="F900" s="410"/>
      <c r="G900" s="411"/>
    </row>
    <row r="901" spans="1:7" ht="15" customHeight="1" thickBot="1" x14ac:dyDescent="0.3">
      <c r="A901" s="395" t="str">
        <f>'02 LISTA CONTROLLO E RAPPORTO'!A878</f>
        <v/>
      </c>
      <c r="B901" s="203">
        <v>6101</v>
      </c>
      <c r="C901" s="144" t="str">
        <f>'02 LISTA CONTROLLO E RAPPORTO'!C878</f>
        <v>Impianto elettrico in generale</v>
      </c>
      <c r="D901" s="396"/>
      <c r="E901" s="826"/>
      <c r="F901" s="827"/>
      <c r="G901" s="828"/>
    </row>
    <row r="902" spans="1:7" ht="43.7" customHeight="1" x14ac:dyDescent="0.25">
      <c r="A902" s="404" t="str">
        <f>'02 LISTA CONTROLLO E RAPPORTO'!A879</f>
        <v/>
      </c>
      <c r="B902" s="186">
        <v>6101.01</v>
      </c>
      <c r="C902" s="66" t="str">
        <f>'02 LISTA CONTROLLO E RAPPORTO'!C879</f>
        <v xml:space="preserve">Descrizione del difetto: non tutte le installazioni elettriche necessarie per questa costruzione di protezione sono presenti oppure sono state apportate modifiche non autorizzate. </v>
      </c>
      <c r="D902" s="405" t="s">
        <v>0</v>
      </c>
      <c r="E902" s="340"/>
      <c r="F902" s="340"/>
      <c r="G902" s="341"/>
    </row>
    <row r="903" spans="1:7" x14ac:dyDescent="0.25">
      <c r="A903" s="401" t="str">
        <f>'02 LISTA CONTROLLO E RAPPORTO'!A880</f>
        <v/>
      </c>
      <c r="B903" s="226"/>
      <c r="C903" s="829" t="str">
        <f>'02 LISTA CONTROLLO E RAPPORTO'!C880</f>
        <v>In presenza di un difetto ci si deve accordare con l’ente cantonale responsabile delle costruzioni di protezione su come procedere.</v>
      </c>
      <c r="D903" s="830"/>
      <c r="E903" s="830"/>
      <c r="F903" s="830"/>
      <c r="G903" s="831"/>
    </row>
    <row r="904" spans="1:7" ht="30" customHeight="1" x14ac:dyDescent="0.25">
      <c r="A904" s="403" t="str">
        <f>'02 LISTA CONTROLLO E RAPPORTO'!A881</f>
        <v/>
      </c>
      <c r="B904" s="222"/>
      <c r="C904" s="829">
        <f>'02 LISTA CONTROLLO E RAPPORTO'!C881</f>
        <v>0</v>
      </c>
      <c r="D904" s="830"/>
      <c r="E904" s="830"/>
      <c r="F904" s="830"/>
      <c r="G904" s="831"/>
    </row>
    <row r="905" spans="1:7" ht="29.45" customHeight="1" x14ac:dyDescent="0.25">
      <c r="A905" s="414" t="str">
        <f>'02 LISTA CONTROLLO E RAPPORTO'!A882</f>
        <v/>
      </c>
      <c r="B905" s="195">
        <v>6101.02</v>
      </c>
      <c r="C905" s="75" t="str">
        <f>'02 LISTA CONTROLLO E RAPPORTO'!C882</f>
        <v>Descrizione del difetto: l’impianto elettrico presenta dei danni evidenti. Si applicano le norme elettriche in vigore NIN e DePC.</v>
      </c>
      <c r="D905" s="415" t="s">
        <v>1</v>
      </c>
      <c r="E905" s="344"/>
      <c r="F905" s="344"/>
      <c r="G905" s="345"/>
    </row>
    <row r="906" spans="1:7" ht="42.6" customHeight="1" x14ac:dyDescent="0.25">
      <c r="A906" s="399" t="str">
        <f>'02 LISTA CONTROLLO E RAPPORTO'!A883</f>
        <v/>
      </c>
      <c r="B906" s="400"/>
      <c r="C906" s="829" t="str">
        <f>'02 LISTA CONTROLLO E RAPPORTO'!C883</f>
        <v>Si deve incaricare una ditta specializzata di eliminare il difetto. In caso contrario, il proprietario può andare incontro a conseguenze di responsabilità civile, eventualità di cui deve essere informato.</v>
      </c>
      <c r="D906" s="830"/>
      <c r="E906" s="830"/>
      <c r="F906" s="830"/>
      <c r="G906" s="831"/>
    </row>
    <row r="907" spans="1:7" ht="29.45" customHeight="1" x14ac:dyDescent="0.25">
      <c r="A907" s="406" t="str">
        <f>'02 LISTA CONTROLLO E RAPPORTO'!A884</f>
        <v/>
      </c>
      <c r="B907" s="187">
        <v>6101.03</v>
      </c>
      <c r="C907" s="58" t="str">
        <f>'02 LISTA CONTROLLO E RAPPORTO'!C884</f>
        <v>Descrizione del difetto: con la disposizione dei letti prevista non è possibile utilizzare gli interruttori della luce.</v>
      </c>
      <c r="D907" s="407" t="s">
        <v>0</v>
      </c>
      <c r="E907" s="340"/>
      <c r="F907" s="340"/>
      <c r="G907" s="341"/>
    </row>
    <row r="908" spans="1:7" ht="29.45" customHeight="1" x14ac:dyDescent="0.25">
      <c r="A908" s="399" t="str">
        <f>'02 LISTA CONTROLLO E RAPPORTO'!A885</f>
        <v/>
      </c>
      <c r="B908" s="400"/>
      <c r="C908" s="829" t="str">
        <f>'02 LISTA CONTROLLO E RAPPORTO'!C885</f>
        <v>Gli interruttori della luce devono essere posizionati in modo da poter essere utilizzati. La procedura da seguire deve essere concordata con l’ente cantonale responsabile delle costruzioni di protezione.</v>
      </c>
      <c r="D908" s="830"/>
      <c r="E908" s="830"/>
      <c r="F908" s="830"/>
      <c r="G908" s="831"/>
    </row>
    <row r="909" spans="1:7" ht="29.45" customHeight="1" x14ac:dyDescent="0.25">
      <c r="A909" s="406" t="str">
        <f>'02 LISTA CONTROLLO E RAPPORTO'!A886</f>
        <v/>
      </c>
      <c r="B909" s="187">
        <v>6101.04</v>
      </c>
      <c r="C909" s="58" t="str">
        <f>'02 LISTA CONTROLLO E RAPPORTO'!C886</f>
        <v>Descrizione del difetto: le lampade sono posizionate direttamente sopra i letti.</v>
      </c>
      <c r="D909" s="407" t="s">
        <v>0</v>
      </c>
      <c r="E909" s="340"/>
      <c r="F909" s="340"/>
      <c r="G909" s="341"/>
    </row>
    <row r="910" spans="1:7" ht="29.45" customHeight="1" x14ac:dyDescent="0.25">
      <c r="A910" s="399" t="str">
        <f>'02 LISTA CONTROLLO E RAPPORTO'!A887</f>
        <v/>
      </c>
      <c r="B910" s="400"/>
      <c r="C910" s="829" t="str">
        <f>'02 LISTA CONTROLLO E RAPPORTO'!C887</f>
        <v xml:space="preserve">Le lampade devono essere posizionate lungo i corridoi. La procedura da seguire deve essere concordata con l’ente cantonale responsabile delle costruzioni di protezione. </v>
      </c>
      <c r="D910" s="830"/>
      <c r="E910" s="830"/>
      <c r="F910" s="830"/>
      <c r="G910" s="831"/>
    </row>
    <row r="911" spans="1:7" ht="43.7" customHeight="1" x14ac:dyDescent="0.25">
      <c r="A911" s="406" t="str">
        <f>'02 LISTA CONTROLLO E RAPPORTO'!A888</f>
        <v/>
      </c>
      <c r="B911" s="187">
        <v>6101.05</v>
      </c>
      <c r="C911" s="58" t="str">
        <f>'02 LISTA CONTROLLO E RAPPORTO'!C888</f>
        <v>Descrizione del difetto: le lampade non dispongono di un’omologazione UFPP (BZS) e non sono montate in modo resistente agli urti (solitamente nelle costruzioni di protezione realizzate dopo il 1995).</v>
      </c>
      <c r="D911" s="407" t="s">
        <v>0</v>
      </c>
      <c r="E911" s="340"/>
      <c r="F911" s="340"/>
      <c r="G911" s="341"/>
    </row>
    <row r="912" spans="1:7" ht="29.45" customHeight="1" x14ac:dyDescent="0.25">
      <c r="A912" s="399" t="str">
        <f>'02 LISTA CONTROLLO E RAPPORTO'!A889</f>
        <v/>
      </c>
      <c r="B912" s="400"/>
      <c r="C912" s="829" t="str">
        <f>'02 LISTA CONTROLLO E RAPPORTO'!C889</f>
        <v>Le lampade devono essere sostituite con lampade omologate, montate secondo le istruzioni del fabbricante e le direttive dell’UFPP.</v>
      </c>
      <c r="D912" s="830"/>
      <c r="E912" s="830"/>
      <c r="F912" s="830"/>
      <c r="G912" s="831"/>
    </row>
    <row r="913" spans="1:7" ht="15" customHeight="1" x14ac:dyDescent="0.25">
      <c r="A913" s="406" t="str">
        <f>'02 LISTA CONTROLLO E RAPPORTO'!A890</f>
        <v/>
      </c>
      <c r="B913" s="187">
        <v>6101.06</v>
      </c>
      <c r="C913" s="58" t="str">
        <f>'02 LISTA CONTROLLO E RAPPORTO'!C890</f>
        <v>Descrizione del difetto: l’illuminazione non è completamente funzionante.</v>
      </c>
      <c r="D913" s="407" t="s">
        <v>0</v>
      </c>
      <c r="E913" s="340"/>
      <c r="F913" s="340"/>
      <c r="G913" s="341"/>
    </row>
    <row r="914" spans="1:7" ht="15" customHeight="1" x14ac:dyDescent="0.25">
      <c r="A914" s="399" t="str">
        <f>'02 LISTA CONTROLLO E RAPPORTO'!A891</f>
        <v/>
      </c>
      <c r="B914" s="400"/>
      <c r="C914" s="829" t="str">
        <f>'02 LISTA CONTROLLO E RAPPORTO'!C891</f>
        <v>L’illuminazione deve essere sistemata o sostituita.</v>
      </c>
      <c r="D914" s="830"/>
      <c r="E914" s="830"/>
      <c r="F914" s="830"/>
      <c r="G914" s="831"/>
    </row>
    <row r="915" spans="1:7" ht="43.7" customHeight="1" x14ac:dyDescent="0.25">
      <c r="A915" s="406" t="str">
        <f>'02 LISTA CONTROLLO E RAPPORTO'!A892</f>
        <v/>
      </c>
      <c r="B915" s="187">
        <v>6101.07</v>
      </c>
      <c r="C915" s="58" t="str">
        <f>'02 LISTA CONTROLLO E RAPPORTO'!C892</f>
        <v>Descrizione del difetto: sono presenti installazioni supplementari approvate non aggiunte nella documentazione della costruzione di protezione.</v>
      </c>
      <c r="D915" s="407" t="s">
        <v>0</v>
      </c>
      <c r="E915" s="340"/>
      <c r="F915" s="340"/>
      <c r="G915" s="341"/>
    </row>
    <row r="916" spans="1:7" ht="14.45" customHeight="1" x14ac:dyDescent="0.25">
      <c r="A916" s="399" t="str">
        <f>'02 LISTA CONTROLLO E RAPPORTO'!A893</f>
        <v/>
      </c>
      <c r="B916" s="400"/>
      <c r="C916" s="829" t="str">
        <f>'02 LISTA CONTROLLO E RAPPORTO'!C893</f>
        <v>Si devono aggiornare i piani e gli schemi.</v>
      </c>
      <c r="D916" s="830"/>
      <c r="E916" s="830"/>
      <c r="F916" s="830"/>
      <c r="G916" s="831"/>
    </row>
    <row r="917" spans="1:7" ht="43.7" customHeight="1" x14ac:dyDescent="0.25">
      <c r="A917" s="439" t="str">
        <f>'02 LISTA CONTROLLO E RAPPORTO'!A894</f>
        <v/>
      </c>
      <c r="B917" s="61">
        <v>6101.08</v>
      </c>
      <c r="C917" s="12" t="str">
        <f>'02 LISTA CONTROLLO E RAPPORTO'!C894</f>
        <v>Descrizione del difetto: in presenza di rilevatori di movimento, manca un interruttore rotativo per commutare il tipo di funzionamento (Manuale-0-Automatico).</v>
      </c>
      <c r="D917" s="440" t="s">
        <v>2073</v>
      </c>
      <c r="E917" s="346"/>
      <c r="F917" s="346"/>
      <c r="G917" s="347"/>
    </row>
    <row r="918" spans="1:7" ht="28.35" customHeight="1" x14ac:dyDescent="0.25">
      <c r="A918" s="401" t="str">
        <f>'02 LISTA CONTROLLO E RAPPORTO'!A895</f>
        <v/>
      </c>
      <c r="B918" s="226"/>
      <c r="C918" s="829" t="str">
        <f>'02 LISTA CONTROLLO E RAPPORTO'!C895</f>
        <v>In caso di occupazione del rifugio, l’illuminazione deve poter essere commutata dal funzionamento con rilevatore di movimento al funzionamento manuale permanente.</v>
      </c>
      <c r="D918" s="830"/>
      <c r="E918" s="830"/>
      <c r="F918" s="830"/>
      <c r="G918" s="831"/>
    </row>
    <row r="919" spans="1:7" ht="29.45" customHeight="1" x14ac:dyDescent="0.25">
      <c r="A919" s="402" t="str">
        <f>'02 LISTA CONTROLLO E RAPPORTO'!A896</f>
        <v/>
      </c>
      <c r="B919" s="219"/>
      <c r="C919" s="829" t="str">
        <f>'02 LISTA CONTROLLO E RAPPORTO'!C896</f>
        <v>Si deve montare un interruttore rotativo «Manuale-0-Automatico» presso l’entrata del rifugio, a un’altezza di ca. 1.80 m. Se ciò non fosse possibile, si deve montare un interruttore rotativo sulla portina del quadro elettrico.</v>
      </c>
      <c r="D919" s="830"/>
      <c r="E919" s="830"/>
      <c r="F919" s="830"/>
      <c r="G919" s="831"/>
    </row>
    <row r="920" spans="1:7" ht="30.6" customHeight="1" x14ac:dyDescent="0.25">
      <c r="A920" s="403" t="str">
        <f>'02 LISTA CONTROLLO E RAPPORTO'!A897</f>
        <v/>
      </c>
      <c r="B920" s="222"/>
      <c r="C920" s="829" t="str">
        <f>'02 LISTA CONTROLLO E RAPPORTO'!C897</f>
        <v>In presenza di un difetto ci si deve accordare con l’ente cantonale responsabile delle costruzioni di protezione su come procedere.</v>
      </c>
      <c r="D920" s="830"/>
      <c r="E920" s="830"/>
      <c r="F920" s="830"/>
      <c r="G920" s="831"/>
    </row>
    <row r="921" spans="1:7" ht="43.7" customHeight="1" x14ac:dyDescent="0.25">
      <c r="A921" s="414" t="str">
        <f>'02 LISTA CONTROLLO E RAPPORTO'!A898</f>
        <v/>
      </c>
      <c r="B921" s="195">
        <v>6101.09</v>
      </c>
      <c r="C921" s="75" t="str">
        <f>'02 LISTA CONTROLLO E RAPPORTO'!C898</f>
        <v>Descrizione del difetto: gli impianti luce e le prese non sono protetti dagli spruzzi d’acqua («IP54») nei locali di predisinfezione, nelle chiuse e nei locali umidi.</v>
      </c>
      <c r="D921" s="415" t="s">
        <v>1</v>
      </c>
      <c r="E921" s="344"/>
      <c r="F921" s="344"/>
      <c r="G921" s="345"/>
    </row>
    <row r="922" spans="1:7" ht="61.7" customHeight="1" thickBot="1" x14ac:dyDescent="0.3">
      <c r="A922" s="399" t="str">
        <f>'02 LISTA CONTROLLO E RAPPORTO'!A899</f>
        <v/>
      </c>
      <c r="B922" s="400"/>
      <c r="C922" s="821" t="str">
        <f>'02 LISTA CONTROLLO E RAPPORTO'!C899</f>
        <v>Si deve incaricare una ditta specializzata di eliminare il difetto. In caso contrario, il proprietario può andare incontro a conseguenze di responsabilità civile, eventualità di cui deve essere informato. In presenza di un difetto ci si deve quindi accordare con l’ente cantonale responsabile delle costruzioni di protezione su come procedere.</v>
      </c>
      <c r="D922" s="822"/>
      <c r="E922" s="822"/>
      <c r="F922" s="822"/>
      <c r="G922" s="823"/>
    </row>
    <row r="923" spans="1:7" ht="15" customHeight="1" thickBot="1" x14ac:dyDescent="0.3">
      <c r="A923" s="395" t="str">
        <f>'02 LISTA CONTROLLO E RAPPORTO'!A900</f>
        <v/>
      </c>
      <c r="B923" s="203">
        <v>6102</v>
      </c>
      <c r="C923" s="144" t="str">
        <f>'02 LISTA CONTROLLO E RAPPORTO'!C900</f>
        <v>Temporizzatore per la manutenzione</v>
      </c>
      <c r="D923" s="396"/>
      <c r="E923" s="826"/>
      <c r="F923" s="827"/>
      <c r="G923" s="828"/>
    </row>
    <row r="924" spans="1:7" ht="29.45" customHeight="1" x14ac:dyDescent="0.25">
      <c r="A924" s="404" t="str">
        <f>'02 LISTA CONTROLLO E RAPPORTO'!A901</f>
        <v/>
      </c>
      <c r="B924" s="186">
        <v>6102.01</v>
      </c>
      <c r="C924" s="66" t="str">
        <f>'02 LISTA CONTROLLO E RAPPORTO'!C901</f>
        <v>Descrizione del difetto: manca un temporizzatore elettromeccanico necessario per garantire il funzionamento di manutenzione ordinario.</v>
      </c>
      <c r="D924" s="405" t="s">
        <v>0</v>
      </c>
      <c r="E924" s="340"/>
      <c r="F924" s="340"/>
      <c r="G924" s="341"/>
    </row>
    <row r="925" spans="1:7" ht="58.35" customHeight="1" x14ac:dyDescent="0.25">
      <c r="A925" s="399" t="str">
        <f>'02 LISTA CONTROLLO E RAPPORTO'!A902</f>
        <v/>
      </c>
      <c r="B925" s="400"/>
      <c r="C925" s="829" t="str">
        <f>'02 LISTA CONTROLLO E RAPPORTO'!C902</f>
        <v>Per garantire il «funzionamento di manutenzione ordinario» secondo le ITM, la ventilazione deve essere messa in funzione quotidianamente per ca. 30 – 60 min. tramite un temporizzatore. Si deve quindi montare un temporizzatore adeguato. Sono particolarmente idonei i temporizzatori elettromeccanici, semplici e con riserva di carica. I tempi di commutazione devono essere indicati in modo semplice e ben visibile e riportati nella lista di manutenzione.</v>
      </c>
      <c r="D925" s="830"/>
      <c r="E925" s="830"/>
      <c r="F925" s="830"/>
      <c r="G925" s="831"/>
    </row>
    <row r="926" spans="1:7" ht="29.45" customHeight="1" x14ac:dyDescent="0.25">
      <c r="A926" s="406" t="str">
        <f>'02 LISTA CONTROLLO E RAPPORTO'!A903</f>
        <v/>
      </c>
      <c r="B926" s="187">
        <v>6102.02</v>
      </c>
      <c r="C926" s="58" t="str">
        <f>'02 LISTA CONTROLLO E RAPPORTO'!C903</f>
        <v>Descrizione del difetto: il temporizzatore disponibile è difficile da usare o non idoneo.</v>
      </c>
      <c r="D926" s="407" t="s">
        <v>0</v>
      </c>
      <c r="E926" s="340"/>
      <c r="F926" s="340"/>
      <c r="G926" s="341"/>
    </row>
    <row r="927" spans="1:7" ht="43.35" customHeight="1" x14ac:dyDescent="0.25">
      <c r="A927" s="399" t="str">
        <f>'02 LISTA CONTROLLO E RAPPORTO'!A904</f>
        <v/>
      </c>
      <c r="B927" s="400"/>
      <c r="C927" s="829" t="str">
        <f>'02 LISTA CONTROLLO E RAPPORTO'!C904</f>
        <v>Il temporizzatore elettronico deve essere sostituito con un temporizzatore elettromeccanico semplice con riserva di carica. I tempi di commutazione devono essere indicati in modo semplice e ben visibile e riportati nella tabella per esercizio di manutenzione sul QS 1.</v>
      </c>
      <c r="D927" s="830"/>
      <c r="E927" s="830"/>
      <c r="F927" s="830"/>
      <c r="G927" s="831"/>
    </row>
    <row r="928" spans="1:7" ht="29.45" customHeight="1" x14ac:dyDescent="0.25">
      <c r="A928" s="406" t="str">
        <f>'02 LISTA CONTROLLO E RAPPORTO'!A905</f>
        <v/>
      </c>
      <c r="B928" s="187">
        <v>6102.03</v>
      </c>
      <c r="C928" s="58" t="str">
        <f>'02 LISTA CONTROLLO E RAPPORTO'!C905</f>
        <v>Descrizione del difetto: l’impostazione del temporizzatore non coincide con il funzionamento di manutenzione definito.</v>
      </c>
      <c r="D928" s="407" t="s">
        <v>0</v>
      </c>
      <c r="E928" s="340"/>
      <c r="F928" s="340"/>
      <c r="G928" s="341"/>
    </row>
    <row r="929" spans="1:7" ht="42.6" customHeight="1" thickBot="1" x14ac:dyDescent="0.3">
      <c r="A929" s="399" t="str">
        <f>'02 LISTA CONTROLLO E RAPPORTO'!A906</f>
        <v/>
      </c>
      <c r="B929" s="400"/>
      <c r="C929" s="821" t="str">
        <f>'02 LISTA CONTROLLO E RAPPORTO'!C906</f>
        <v>I tempi di commutazione devono essere impostati conformemente alle ITM, pagine 3-8, e riportati nella tabella per il funzionamento di manutenzione (vedi esempio nelle ITM 2000, pagine 2-8). Il controllo del temporizzatore durante ogni manutenzione «PICCOLA» e «GRANDE» deve essere registrato nella LM.</v>
      </c>
      <c r="D929" s="822"/>
      <c r="E929" s="822"/>
      <c r="F929" s="822"/>
      <c r="G929" s="823"/>
    </row>
    <row r="930" spans="1:7" ht="15" customHeight="1" thickBot="1" x14ac:dyDescent="0.3">
      <c r="A930" s="395" t="str">
        <f>'02 LISTA CONTROLLO E RAPPORTO'!A907</f>
        <v/>
      </c>
      <c r="B930" s="203">
        <v>6103</v>
      </c>
      <c r="C930" s="144" t="str">
        <f>'02 LISTA CONTROLLO E RAPPORTO'!C907</f>
        <v>Scatola esterna con morsetti di raccordo</v>
      </c>
      <c r="D930" s="396"/>
      <c r="E930" s="826"/>
      <c r="F930" s="827"/>
      <c r="G930" s="828"/>
    </row>
    <row r="931" spans="1:7" ht="15" customHeight="1" x14ac:dyDescent="0.25">
      <c r="A931" s="397" t="str">
        <f>'02 LISTA CONTROLLO E RAPPORTO'!A908</f>
        <v/>
      </c>
      <c r="B931" s="189">
        <v>6103.01</v>
      </c>
      <c r="C931" s="68" t="str">
        <f>'02 LISTA CONTROLLO E RAPPORTO'!C908</f>
        <v>Descrizione del difetto: manca la scatola esterna con morsetti di raccordo.</v>
      </c>
      <c r="D931" s="398" t="s">
        <v>2073</v>
      </c>
      <c r="E931" s="346"/>
      <c r="F931" s="346"/>
      <c r="G931" s="347"/>
    </row>
    <row r="932" spans="1:7" ht="29.45" customHeight="1" x14ac:dyDescent="0.25">
      <c r="A932" s="399" t="str">
        <f>'02 LISTA CONTROLLO E RAPPORTO'!A909</f>
        <v/>
      </c>
      <c r="B932" s="400"/>
      <c r="C932" s="829" t="str">
        <f>'02 LISTA CONTROLLO E RAPPORTO'!C909</f>
        <v>La scatola deve essere installata da una ditta specializzata se è presente una protezione EMP. La procedura da seguire deve essere concordata con l’ente cantonale responsabile delle costruzioni di protezione.</v>
      </c>
      <c r="D932" s="830"/>
      <c r="E932" s="830"/>
      <c r="F932" s="830"/>
      <c r="G932" s="831"/>
    </row>
    <row r="933" spans="1:7" ht="29.45" customHeight="1" x14ac:dyDescent="0.25">
      <c r="A933" s="414" t="str">
        <f>'02 LISTA CONTROLLO E RAPPORTO'!A910</f>
        <v/>
      </c>
      <c r="B933" s="195">
        <v>6103.02</v>
      </c>
      <c r="C933" s="75" t="str">
        <f>'02 LISTA CONTROLLO E RAPPORTO'!C910</f>
        <v>Descrizione del difetto: la scatola esterna con morsetti di raccordo non è piombata o non è munita di protezione contro i contatti accidentali.</v>
      </c>
      <c r="D933" s="415" t="s">
        <v>1</v>
      </c>
      <c r="E933" s="344"/>
      <c r="F933" s="344"/>
      <c r="G933" s="345"/>
    </row>
    <row r="934" spans="1:7" ht="15.6" customHeight="1" x14ac:dyDescent="0.25">
      <c r="A934" s="401" t="str">
        <f>'02 LISTA CONTROLLO E RAPPORTO'!A911</f>
        <v/>
      </c>
      <c r="B934" s="226"/>
      <c r="C934" s="829" t="str">
        <f>'02 LISTA CONTROLLO E RAPPORTO'!C911</f>
        <v xml:space="preserve">La scatola dei morsetti esterna deve essere piombata o munita di protezione contro i contatti accidentali. </v>
      </c>
      <c r="D934" s="830"/>
      <c r="E934" s="830"/>
      <c r="F934" s="830"/>
      <c r="G934" s="831"/>
    </row>
    <row r="935" spans="1:7" ht="58.35" customHeight="1" x14ac:dyDescent="0.25">
      <c r="A935" s="403" t="str">
        <f>'02 LISTA CONTROLLO E RAPPORTO'!A912</f>
        <v/>
      </c>
      <c r="B935" s="222"/>
      <c r="C935" s="829" t="str">
        <f>'02 LISTA CONTROLLO E RAPPORTO'!C912</f>
        <v>Si deve incaricare una ditta specializzata di eliminare il difetto. In caso contrario il proprietario può andare incontro a conseguenze di responsabilità civile, eventualità di cui deve essere informato. In presenza di un difetto ci si deve accordare con l’ente cantonale responsabile delle costruzioni di protezione su come procedere.</v>
      </c>
      <c r="D935" s="830"/>
      <c r="E935" s="830"/>
      <c r="F935" s="830"/>
      <c r="G935" s="831"/>
    </row>
    <row r="936" spans="1:7" ht="29.45" customHeight="1" x14ac:dyDescent="0.25">
      <c r="A936" s="414" t="str">
        <f>'02 LISTA CONTROLLO E RAPPORTO'!A913</f>
        <v/>
      </c>
      <c r="B936" s="195">
        <v>6103.03</v>
      </c>
      <c r="C936" s="75" t="str">
        <f>'02 LISTA CONTROLLO E RAPPORTO'!C913</f>
        <v>Descrizione del difetto: manca un adesivo con l’avvertenza «Utilizzare solo in caso d’emergenza».</v>
      </c>
      <c r="D936" s="415" t="s">
        <v>1</v>
      </c>
      <c r="E936" s="344"/>
      <c r="F936" s="344"/>
      <c r="G936" s="345"/>
    </row>
    <row r="937" spans="1:7" x14ac:dyDescent="0.25">
      <c r="A937" s="401" t="str">
        <f>'02 LISTA CONTROLLO E RAPPORTO'!A914</f>
        <v/>
      </c>
      <c r="B937" s="226"/>
      <c r="C937" s="829" t="str">
        <f>'02 LISTA CONTROLLO E RAPPORTO'!C914</f>
        <v>L’adesivo può essere procurato dall’ente cantonale responsabile delle costruzioni di protezione.</v>
      </c>
      <c r="D937" s="830"/>
      <c r="E937" s="830"/>
      <c r="F937" s="830"/>
      <c r="G937" s="831"/>
    </row>
    <row r="938" spans="1:7" ht="29.45" customHeight="1" x14ac:dyDescent="0.25">
      <c r="A938" s="403" t="str">
        <f>'02 LISTA CONTROLLO E RAPPORTO'!A915</f>
        <v/>
      </c>
      <c r="B938" s="222"/>
      <c r="C938" s="829" t="str">
        <f>'02 LISTA CONTROLLO E RAPPORTO'!C915</f>
        <v>In caso contrario, il proprietario può andare incontro a conseguenze di responsabilità civile, eventualità di cui deve essere informato.</v>
      </c>
      <c r="D938" s="830"/>
      <c r="E938" s="830"/>
      <c r="F938" s="830"/>
      <c r="G938" s="831"/>
    </row>
    <row r="939" spans="1:7" ht="15" customHeight="1" x14ac:dyDescent="0.25">
      <c r="A939" s="414" t="str">
        <f>'02 LISTA CONTROLLO E RAPPORTO'!A916</f>
        <v/>
      </c>
      <c r="B939" s="195">
        <v>6103.04</v>
      </c>
      <c r="C939" s="75" t="str">
        <f>'02 LISTA CONTROLLO E RAPPORTO'!C916</f>
        <v>Descrizione del difetto: manca lo schema elettrico.</v>
      </c>
      <c r="D939" s="415" t="s">
        <v>1</v>
      </c>
      <c r="E939" s="344"/>
      <c r="F939" s="344"/>
      <c r="G939" s="345"/>
    </row>
    <row r="940" spans="1:7" x14ac:dyDescent="0.25">
      <c r="A940" s="401" t="str">
        <f>'02 LISTA CONTROLLO E RAPPORTO'!A917</f>
        <v/>
      </c>
      <c r="B940" s="226"/>
      <c r="C940" s="829" t="str">
        <f>'02 LISTA CONTROLLO E RAPPORTO'!C917</f>
        <v>Lo schema elettrico deve essere procurato o realizzato e conservato nella scatola dei morsetti.</v>
      </c>
      <c r="D940" s="830"/>
      <c r="E940" s="830"/>
      <c r="F940" s="830"/>
      <c r="G940" s="831"/>
    </row>
    <row r="941" spans="1:7" ht="28.7" customHeight="1" thickBot="1" x14ac:dyDescent="0.3">
      <c r="A941" s="403" t="str">
        <f>'02 LISTA CONTROLLO E RAPPORTO'!A918</f>
        <v/>
      </c>
      <c r="B941" s="222"/>
      <c r="C941" s="821" t="str">
        <f>'02 LISTA CONTROLLO E RAPPORTO'!C918</f>
        <v>In caso contrario il proprietario può andare incontro a conseguenze di responsabilità civile, eventualità di cui deve essere informato.</v>
      </c>
      <c r="D941" s="822"/>
      <c r="E941" s="822"/>
      <c r="F941" s="822"/>
      <c r="G941" s="823"/>
    </row>
    <row r="942" spans="1:7" ht="15" customHeight="1" thickBot="1" x14ac:dyDescent="0.3">
      <c r="A942" s="389" t="str">
        <f>'02 LISTA CONTROLLO E RAPPORTO'!A919</f>
        <v/>
      </c>
      <c r="B942" s="390">
        <v>6200</v>
      </c>
      <c r="C942" s="408" t="str">
        <f>'02 LISTA CONTROLLO E RAPPORTO'!C919</f>
        <v>Protezione EMP, schemi e amministrazione</v>
      </c>
      <c r="D942" s="409"/>
      <c r="E942" s="410"/>
      <c r="F942" s="410"/>
      <c r="G942" s="411"/>
    </row>
    <row r="943" spans="1:7" ht="15" customHeight="1" thickBot="1" x14ac:dyDescent="0.3">
      <c r="A943" s="395" t="str">
        <f>'02 LISTA CONTROLLO E RAPPORTO'!A920</f>
        <v/>
      </c>
      <c r="B943" s="203">
        <v>6201</v>
      </c>
      <c r="C943" s="144" t="str">
        <f>'02 LISTA CONTROLLO E RAPPORTO'!C920</f>
        <v>Installazioni EMP</v>
      </c>
      <c r="D943" s="396"/>
      <c r="E943" s="826"/>
      <c r="F943" s="827"/>
      <c r="G943" s="828"/>
    </row>
    <row r="944" spans="1:7" ht="43.7" customHeight="1" x14ac:dyDescent="0.25">
      <c r="A944" s="397" t="str">
        <f>'02 LISTA CONTROLLO E RAPPORTO'!A921</f>
        <v/>
      </c>
      <c r="B944" s="189">
        <v>6201.01</v>
      </c>
      <c r="C944" s="68" t="str">
        <f>'02 LISTA CONTROLLO E RAPPORTO'!C921</f>
        <v>Descrizione del difetto: la costruzione di protezione dispone di una protezione EMP evidentemente modificata nell’ambito di una normale installazione.</v>
      </c>
      <c r="D944" s="398" t="s">
        <v>2073</v>
      </c>
      <c r="E944" s="346"/>
      <c r="F944" s="346"/>
      <c r="G944" s="347"/>
    </row>
    <row r="945" spans="1:7" ht="29.45" customHeight="1" x14ac:dyDescent="0.25">
      <c r="A945" s="399" t="str">
        <f>'02 LISTA CONTROLLO E RAPPORTO'!A922</f>
        <v/>
      </c>
      <c r="B945" s="400"/>
      <c r="C945" s="829" t="str">
        <f>'02 LISTA CONTROLLO E RAPPORTO'!C922</f>
        <v>In presenza di un difetto ci si deve accordare con l’ente cantonale responsabile delle costruzioni di protezione su come procedere.</v>
      </c>
      <c r="D945" s="830"/>
      <c r="E945" s="830"/>
      <c r="F945" s="830"/>
      <c r="G945" s="831"/>
    </row>
    <row r="946" spans="1:7" ht="29.45" customHeight="1" x14ac:dyDescent="0.25">
      <c r="A946" s="439" t="str">
        <f>'02 LISTA CONTROLLO E RAPPORTO'!A923</f>
        <v/>
      </c>
      <c r="B946" s="61">
        <v>6201.02</v>
      </c>
      <c r="C946" s="12" t="str">
        <f>'02 LISTA CONTROLLO E RAPPORTO'!C923</f>
        <v>Descrizione del difetto: i raccordi a vite EMP sono allentati.</v>
      </c>
      <c r="D946" s="440" t="s">
        <v>2073</v>
      </c>
      <c r="E946" s="346"/>
      <c r="F946" s="346"/>
      <c r="G946" s="347"/>
    </row>
    <row r="947" spans="1:7" ht="15" customHeight="1" x14ac:dyDescent="0.25">
      <c r="A947" s="401" t="str">
        <f>'02 LISTA CONTROLLO E RAPPORTO'!A924</f>
        <v/>
      </c>
      <c r="B947" s="226"/>
      <c r="C947" s="829" t="str">
        <f>'02 LISTA CONTROLLO E RAPPORTO'!C924</f>
        <v>A causa di questo difetto, la protezione EMP non è più garantita.</v>
      </c>
      <c r="D947" s="830"/>
      <c r="E947" s="830"/>
      <c r="F947" s="830"/>
      <c r="G947" s="831"/>
    </row>
    <row r="948" spans="1:7" ht="30" customHeight="1" x14ac:dyDescent="0.25">
      <c r="A948" s="403" t="str">
        <f>'02 LISTA CONTROLLO E RAPPORTO'!A925</f>
        <v/>
      </c>
      <c r="B948" s="222"/>
      <c r="C948" s="829" t="str">
        <f>'02 LISTA CONTROLLO E RAPPORTO'!C925</f>
        <v>Per garantire una protezione EMP ottimale, si devono controllare tutti i raccordi e avvitarli strettamente dove necessario.</v>
      </c>
      <c r="D948" s="830"/>
      <c r="E948" s="830"/>
      <c r="F948" s="830"/>
      <c r="G948" s="831"/>
    </row>
    <row r="949" spans="1:7" ht="43.7" customHeight="1" x14ac:dyDescent="0.25">
      <c r="A949" s="439" t="str">
        <f>'02 LISTA CONTROLLO E RAPPORTO'!A926</f>
        <v/>
      </c>
      <c r="B949" s="61">
        <v>6201.03</v>
      </c>
      <c r="C949" s="12" t="str">
        <f>'02 LISTA CONTROLLO E RAPPORTO'!C926</f>
        <v>Descrizione del difetto: le installazioni realizzate a posteriori non sono state eseguite sulla base di un progetto esaminato e approvato dall’UFPP.</v>
      </c>
      <c r="D949" s="440" t="s">
        <v>2073</v>
      </c>
      <c r="E949" s="346"/>
      <c r="F949" s="346"/>
      <c r="G949" s="347"/>
    </row>
    <row r="950" spans="1:7" ht="58.35" customHeight="1" x14ac:dyDescent="0.25">
      <c r="A950" s="399" t="str">
        <f>'02 LISTA CONTROLLO E RAPPORTO'!A927</f>
        <v/>
      </c>
      <c r="B950" s="400"/>
      <c r="C950" s="829" t="str">
        <f>'02 LISTA CONTROLLO E RAPPORTO'!C927</f>
        <v>La protezione EMP non è quindi più garantita. Si deve allestire un progetto e inoltrarlo per approvazione all’UFPP per la via di servizio tramite il Cantone. L’installazione realizzata a posteriori deve essere corretta in base alle prescrizioni vigenti per questo tipo di installazione. La procedura da seguire deve essere concordata con l’ente cantonale responsabile delle costruzioni di protezione.</v>
      </c>
      <c r="D950" s="830"/>
      <c r="E950" s="830"/>
      <c r="F950" s="830"/>
      <c r="G950" s="831"/>
    </row>
    <row r="951" spans="1:7" ht="29.45" customHeight="1" x14ac:dyDescent="0.25">
      <c r="A951" s="439" t="str">
        <f>'02 LISTA CONTROLLO E RAPPORTO'!A928</f>
        <v/>
      </c>
      <c r="B951" s="61">
        <v>6201.04</v>
      </c>
      <c r="C951" s="12" t="str">
        <f>'02 LISTA CONTROLLO E RAPPORTO'!C928</f>
        <v>Descrizione del difetto: le parti metalliche montate fisse con una superficie &gt; 1 m2 non sono collegate all’equipotenziale.</v>
      </c>
      <c r="D951" s="440" t="s">
        <v>2073</v>
      </c>
      <c r="E951" s="346"/>
      <c r="F951" s="346"/>
      <c r="G951" s="347"/>
    </row>
    <row r="952" spans="1:7" ht="29.45" customHeight="1" x14ac:dyDescent="0.25">
      <c r="A952" s="399" t="str">
        <f>'02 LISTA CONTROLLO E RAPPORTO'!A929</f>
        <v/>
      </c>
      <c r="B952" s="400"/>
      <c r="C952" s="829" t="str">
        <f>'02 LISTA CONTROLLO E RAPPORTO'!C929</f>
        <v>Le coperture in metallo con una superficie superiore a 1 m2 devono essere collegate all’equipotenziale secondo la direttiva ESTI «Impianti elettrici in costruzioni della protezione civile, del servizio sanitario e in rifugi speciali per infrastrutture particolari (WeZS)». Si deve incaricare una ditta specializzata di eliminare il difetto.</v>
      </c>
      <c r="D952" s="830"/>
      <c r="E952" s="830"/>
      <c r="F952" s="830"/>
      <c r="G952" s="831"/>
    </row>
    <row r="953" spans="1:7" ht="29.45" customHeight="1" x14ac:dyDescent="0.25">
      <c r="A953" s="439" t="str">
        <f>'02 LISTA CONTROLLO E RAPPORTO'!A930</f>
        <v/>
      </c>
      <c r="B953" s="61">
        <v>6201.05</v>
      </c>
      <c r="C953" s="12" t="str">
        <f>'02 LISTA CONTROLLO E RAPPORTO'!C930</f>
        <v>Descrizione del difetto: alcuni componenti non sono evidentemente raccordati correttamente alla protezione EMP.</v>
      </c>
      <c r="D953" s="440" t="s">
        <v>2073</v>
      </c>
      <c r="E953" s="346"/>
      <c r="F953" s="346"/>
      <c r="G953" s="347"/>
    </row>
    <row r="954" spans="1:7" ht="46.35" customHeight="1" thickBot="1" x14ac:dyDescent="0.3">
      <c r="A954" s="399" t="str">
        <f>'02 LISTA CONTROLLO E RAPPORTO'!A931</f>
        <v/>
      </c>
      <c r="B954" s="400"/>
      <c r="C954" s="821" t="str">
        <f>'02 LISTA CONTROLLO E RAPPORTO'!C931</f>
        <v>La protezione EMP non è quindi più garantita. I componenti devono essere raccordati correttamente secondo le prescrizioni vigenti per questo tipo di installazioni. La procedura da seguire deve essere concordata con l’ente cantonale responsabile delle costruzioni di protezione.</v>
      </c>
      <c r="D954" s="822"/>
      <c r="E954" s="822"/>
      <c r="F954" s="822"/>
      <c r="G954" s="823"/>
    </row>
    <row r="955" spans="1:7" ht="15" customHeight="1" thickBot="1" x14ac:dyDescent="0.3">
      <c r="A955" s="395" t="str">
        <f>'02 LISTA CONTROLLO E RAPPORTO'!A932</f>
        <v/>
      </c>
      <c r="B955" s="203">
        <v>6202</v>
      </c>
      <c r="C955" s="144" t="str">
        <f>'02 LISTA CONTROLLO E RAPPORTO'!C932</f>
        <v>Schema sinottico corrente forte</v>
      </c>
      <c r="D955" s="396"/>
      <c r="E955" s="826"/>
      <c r="F955" s="827"/>
      <c r="G955" s="828"/>
    </row>
    <row r="956" spans="1:7" ht="29.45" customHeight="1" x14ac:dyDescent="0.25">
      <c r="A956" s="404" t="str">
        <f>'02 LISTA CONTROLLO E RAPPORTO'!A933</f>
        <v/>
      </c>
      <c r="B956" s="186">
        <v>6202.01</v>
      </c>
      <c r="C956" s="66" t="str">
        <f>'02 LISTA CONTROLLO E RAPPORTO'!C933</f>
        <v>Descrizione del difetto: lo schema sinottico corrente forte non è affisso in modo permanente in un punto ben visibile dal quadro principale (QP).</v>
      </c>
      <c r="D956" s="405" t="s">
        <v>0</v>
      </c>
      <c r="E956" s="340"/>
      <c r="F956" s="340"/>
      <c r="G956" s="341"/>
    </row>
    <row r="957" spans="1:7" ht="15.6" customHeight="1" x14ac:dyDescent="0.25">
      <c r="A957" s="399" t="str">
        <f>'02 LISTA CONTROLLO E RAPPORTO'!A934</f>
        <v/>
      </c>
      <c r="B957" s="400"/>
      <c r="C957" s="829" t="str">
        <f>'02 LISTA CONTROLLO E RAPPORTO'!C934</f>
        <v>Lo schema sinottico deve essere allestito e montato fisso in modo ben visibile presso il quadro principale.</v>
      </c>
      <c r="D957" s="830"/>
      <c r="E957" s="830"/>
      <c r="F957" s="830"/>
      <c r="G957" s="831"/>
    </row>
    <row r="958" spans="1:7" ht="29.45" customHeight="1" x14ac:dyDescent="0.25">
      <c r="A958" s="406" t="str">
        <f>'02 LISTA CONTROLLO E RAPPORTO'!A935</f>
        <v/>
      </c>
      <c r="B958" s="187">
        <v>6202.02</v>
      </c>
      <c r="C958" s="58" t="str">
        <f>'02 LISTA CONTROLLO E RAPPORTO'!C935</f>
        <v>Descrizione del difetto: in base allo schema sinottico corrente forte non è possibile impostare i seguenti modi d’esercizio:</v>
      </c>
      <c r="D958" s="407" t="s">
        <v>0</v>
      </c>
      <c r="E958" s="340"/>
      <c r="F958" s="340"/>
      <c r="G958" s="341"/>
    </row>
    <row r="959" spans="1:7" ht="15" customHeight="1" x14ac:dyDescent="0.25">
      <c r="A959" s="401" t="str">
        <f>'02 LISTA CONTROLLO E RAPPORTO'!A936</f>
        <v/>
      </c>
      <c r="B959" s="226"/>
      <c r="C959" s="835" t="str">
        <f>'02 LISTA CONTROLLO E RAPPORTO'!C936</f>
        <v>-        funzionamento normale (dalla rete locale),</v>
      </c>
      <c r="D959" s="836"/>
      <c r="E959" s="836"/>
      <c r="F959" s="836"/>
      <c r="G959" s="837"/>
    </row>
    <row r="960" spans="1:7" ht="15" customHeight="1" x14ac:dyDescent="0.25">
      <c r="A960" s="402" t="str">
        <f>'02 LISTA CONTROLLO E RAPPORTO'!A937</f>
        <v/>
      </c>
      <c r="B960" s="219"/>
      <c r="C960" s="835" t="str">
        <f>'02 LISTA CONTROLLO E RAPPORTO'!C937</f>
        <v>-        alimentazione dal gruppo elettrogeno d’emergenza,</v>
      </c>
      <c r="D960" s="836"/>
      <c r="E960" s="836"/>
      <c r="F960" s="836"/>
      <c r="G960" s="837"/>
    </row>
    <row r="961" spans="1:7" ht="15" customHeight="1" x14ac:dyDescent="0.25">
      <c r="A961" s="402" t="str">
        <f>'02 LISTA CONTROLLO E RAPPORTO'!A938</f>
        <v/>
      </c>
      <c r="B961" s="219"/>
      <c r="C961" s="835" t="str">
        <f>'02 LISTA CONTROLLO E RAPPORTO'!C938</f>
        <v>-        alimentazione d’emergenza e</v>
      </c>
      <c r="D961" s="836"/>
      <c r="E961" s="836"/>
      <c r="F961" s="836"/>
      <c r="G961" s="837"/>
    </row>
    <row r="962" spans="1:7" ht="15" customHeight="1" x14ac:dyDescent="0.25">
      <c r="A962" s="402" t="str">
        <f>'02 LISTA CONTROLLO E RAPPORTO'!A939</f>
        <v/>
      </c>
      <c r="B962" s="219"/>
      <c r="C962" s="835" t="str">
        <f>'02 LISTA CONTROLLO E RAPPORTO'!C939</f>
        <v>-        erogazione di energia.</v>
      </c>
      <c r="D962" s="836"/>
      <c r="E962" s="836"/>
      <c r="F962" s="836"/>
      <c r="G962" s="837"/>
    </row>
    <row r="963" spans="1:7" ht="43.35" customHeight="1" thickBot="1" x14ac:dyDescent="0.3">
      <c r="A963" s="403" t="str">
        <f>'02 LISTA CONTROLLO E RAPPORTO'!A940</f>
        <v/>
      </c>
      <c r="B963" s="222"/>
      <c r="C963" s="852" t="str">
        <f>'02 LISTA CONTROLLO E RAPPORTO'!C940</f>
        <v>Lo schema sinottico «Corrente forte» deve mostrare come regolare i vari modi di funzionamento dell’approvvigionamento di energia elettrica (vedi elenco). La procedura da seguire per eliminare questo difetto deve essere concordata con l’ente cantonale responsabile delle costruzioni di protezione.</v>
      </c>
      <c r="D963" s="853"/>
      <c r="E963" s="853"/>
      <c r="F963" s="853"/>
      <c r="G963" s="854"/>
    </row>
    <row r="964" spans="1:7" ht="15" customHeight="1" thickBot="1" x14ac:dyDescent="0.3">
      <c r="A964" s="395" t="str">
        <f>'02 LISTA CONTROLLO E RAPPORTO'!A941</f>
        <v/>
      </c>
      <c r="B964" s="203">
        <v>6203</v>
      </c>
      <c r="C964" s="144" t="str">
        <f>'02 LISTA CONTROLLO E RAPPORTO'!C941</f>
        <v>Documenti</v>
      </c>
      <c r="D964" s="396"/>
      <c r="E964" s="826"/>
      <c r="F964" s="827"/>
      <c r="G964" s="828"/>
    </row>
    <row r="965" spans="1:7" ht="29.45" customHeight="1" x14ac:dyDescent="0.25">
      <c r="A965" s="404" t="str">
        <f>'02 LISTA CONTROLLO E RAPPORTO'!A942</f>
        <v/>
      </c>
      <c r="B965" s="186">
        <v>6203.01</v>
      </c>
      <c r="C965" s="66" t="str">
        <f>'02 LISTA CONTROLLO E RAPPORTO'!C942</f>
        <v>Descrizione del difetto: nei quadri elettrici (quadro principale e quadri secondari) mancano gli schemi con i modi d’esercizio.</v>
      </c>
      <c r="D965" s="405" t="s">
        <v>0</v>
      </c>
      <c r="E965" s="340"/>
      <c r="F965" s="340"/>
      <c r="G965" s="341"/>
    </row>
    <row r="966" spans="1:7" ht="30" customHeight="1" x14ac:dyDescent="0.25">
      <c r="A966" s="399" t="str">
        <f>'02 LISTA CONTROLLO E RAPPORTO'!A943</f>
        <v/>
      </c>
      <c r="B966" s="400"/>
      <c r="C966" s="829" t="str">
        <f>'02 LISTA CONTROLLO E RAPPORTO'!C943</f>
        <v>Questi schemi devono essere procurati (ev. dal proprietario / Comune, OPC, Cantone) o allestiti da un progettista specializzato e inseriti negli appositi scomparti all’interno dei quadri elettrici e nella documentazione della costruzione di protezione.</v>
      </c>
      <c r="D966" s="830"/>
      <c r="E966" s="830"/>
      <c r="F966" s="830"/>
      <c r="G966" s="831"/>
    </row>
    <row r="967" spans="1:7" ht="29.45" customHeight="1" x14ac:dyDescent="0.25">
      <c r="A967" s="406" t="str">
        <f>'02 LISTA CONTROLLO E RAPPORTO'!A944</f>
        <v/>
      </c>
      <c r="B967" s="187">
        <v>6203.02</v>
      </c>
      <c r="C967" s="58" t="str">
        <f>'02 LISTA CONTROLLO E RAPPORTO'!C944</f>
        <v>Descrizione del difetto: gli schemi nei quadri elettrici non sono aggiornati.</v>
      </c>
      <c r="D967" s="407" t="s">
        <v>0</v>
      </c>
      <c r="E967" s="340"/>
      <c r="F967" s="340"/>
      <c r="G967" s="341"/>
    </row>
    <row r="968" spans="1:7" ht="30.6" customHeight="1" x14ac:dyDescent="0.25">
      <c r="A968" s="399" t="str">
        <f>'02 LISTA CONTROLLO E RAPPORTO'!A945</f>
        <v/>
      </c>
      <c r="B968" s="400"/>
      <c r="C968" s="829" t="str">
        <f>'02 LISTA CONTROLLO E RAPPORTO'!C945</f>
        <v>Gli schemi devono essere aggiornati da un progettista specializzato. La documentazione della costruzione di protezione deve essere adeguata di conseguenza.</v>
      </c>
      <c r="D968" s="830"/>
      <c r="E968" s="830"/>
      <c r="F968" s="830"/>
      <c r="G968" s="831"/>
    </row>
    <row r="969" spans="1:7" ht="29.45" customHeight="1" x14ac:dyDescent="0.25">
      <c r="A969" s="439" t="str">
        <f>'02 LISTA CONTROLLO E RAPPORTO'!A946</f>
        <v/>
      </c>
      <c r="B969" s="61">
        <v>6203.03</v>
      </c>
      <c r="C969" s="12" t="str">
        <f>'02 LISTA CONTROLLO E RAPPORTO'!C946</f>
        <v>Descrizione del difetto: nel quadro principale manca un registro della costruzione di protezione (registro dell’opera).</v>
      </c>
      <c r="D969" s="440" t="s">
        <v>2073</v>
      </c>
      <c r="E969" s="346"/>
      <c r="F969" s="346"/>
      <c r="G969" s="347"/>
    </row>
    <row r="970" spans="1:7" ht="57.6" customHeight="1" x14ac:dyDescent="0.25">
      <c r="A970" s="399" t="str">
        <f>'02 LISTA CONTROLLO E RAPPORTO'!A947</f>
        <v/>
      </c>
      <c r="B970" s="400"/>
      <c r="C970" s="829" t="str">
        <f>'02 LISTA CONTROLLO E RAPPORTO'!C947</f>
        <v>Secondo la direttiva ESTI n. 508 «Impianti elettrici in costruzioni protette della protezione civile, del servizio sanitario e in rifugi speciali per infrastrutture particolari (WeZS)», nelle costruzioni di protezione deve esserci un registro dell’opera da tenere sempre aggiornato. Questo registro può essere richiesto all’ESTI o all’Ufficio federale della protezione della popolazione (UFPP).</v>
      </c>
      <c r="D970" s="830"/>
      <c r="E970" s="830"/>
      <c r="F970" s="830"/>
      <c r="G970" s="831"/>
    </row>
    <row r="971" spans="1:7" ht="29.45" customHeight="1" x14ac:dyDescent="0.25">
      <c r="A971" s="439" t="str">
        <f>'02 LISTA CONTROLLO E RAPPORTO'!A948</f>
        <v/>
      </c>
      <c r="B971" s="61">
        <v>6203.04</v>
      </c>
      <c r="C971" s="12" t="str">
        <f>'02 LISTA CONTROLLO E RAPPORTO'!C948</f>
        <v>Descrizione del difetto: i dati di base e i controlli non figurano nel registro dell’opera.</v>
      </c>
      <c r="D971" s="440" t="s">
        <v>2073</v>
      </c>
      <c r="E971" s="346"/>
      <c r="F971" s="346"/>
      <c r="G971" s="347"/>
    </row>
    <row r="972" spans="1:7" ht="30" customHeight="1" x14ac:dyDescent="0.25">
      <c r="A972" s="399" t="str">
        <f>'02 LISTA CONTROLLO E RAPPORTO'!A949</f>
        <v/>
      </c>
      <c r="B972" s="400"/>
      <c r="C972" s="829" t="str">
        <f>'02 LISTA CONTROLLO E RAPPORTO'!C949</f>
        <v>Nel registro dell’opera si devono registrare e aggiornare continuamente tutti i controlli, le modifiche, le aggiunte, le grandi riparazioni, le irregolarità, ecc.</v>
      </c>
      <c r="D972" s="830"/>
      <c r="E972" s="830"/>
      <c r="F972" s="830"/>
      <c r="G972" s="831"/>
    </row>
    <row r="973" spans="1:7" ht="29.45" customHeight="1" x14ac:dyDescent="0.25">
      <c r="A973" s="439" t="str">
        <f>'02 LISTA CONTROLLO E RAPPORTO'!A950</f>
        <v/>
      </c>
      <c r="B973" s="61">
        <v>6203.05</v>
      </c>
      <c r="C973" s="12" t="str">
        <f>'02 LISTA CONTROLLO E RAPPORTO'!C950</f>
        <v>Descrizione del difetto: nel quadro elettrico non è indicato dove sono immagazzinati i fusibili di riserva.</v>
      </c>
      <c r="D973" s="440" t="s">
        <v>2073</v>
      </c>
      <c r="E973" s="346"/>
      <c r="F973" s="346"/>
      <c r="G973" s="347"/>
    </row>
    <row r="974" spans="1:7" ht="29.45" customHeight="1" x14ac:dyDescent="0.25">
      <c r="A974" s="399" t="str">
        <f>'02 LISTA CONTROLLO E RAPPORTO'!A951</f>
        <v/>
      </c>
      <c r="B974" s="400"/>
      <c r="C974" s="829" t="str">
        <f>'02 LISTA CONTROLLO E RAPPORTO'!C951</f>
        <v>Se i fusibili di riserva non vengono conservati nel quadro elettrico, si deve affiggere un cartello che indichi dove si trovano.</v>
      </c>
      <c r="D974" s="830"/>
      <c r="E974" s="830"/>
      <c r="F974" s="830"/>
      <c r="G974" s="831"/>
    </row>
    <row r="975" spans="1:7" ht="29.45" customHeight="1" x14ac:dyDescent="0.25">
      <c r="A975" s="414" t="str">
        <f>'02 LISTA CONTROLLO E RAPPORTO'!A952</f>
        <v/>
      </c>
      <c r="B975" s="195">
        <v>6203.06</v>
      </c>
      <c r="C975" s="75" t="str">
        <f>'02 LISTA CONTROLLO E RAPPORTO'!C952</f>
        <v>Descrizione del difetto: nel quadro elettrico non è indicato dove si trova il fusibile dell’alimentazione principale.</v>
      </c>
      <c r="D975" s="415" t="s">
        <v>1</v>
      </c>
      <c r="E975" s="344"/>
      <c r="F975" s="344"/>
      <c r="G975" s="345"/>
    </row>
    <row r="976" spans="1:7" ht="29.45" customHeight="1" x14ac:dyDescent="0.25">
      <c r="A976" s="401" t="str">
        <f>'02 LISTA CONTROLLO E RAPPORTO'!A953</f>
        <v/>
      </c>
      <c r="B976" s="226"/>
      <c r="C976" s="829" t="str">
        <f>'02 LISTA CONTROLLO E RAPPORTO'!C953</f>
        <v>Nel quadro elettrico deve essere indicata l’ubicazione del fusibile dell’alimentazione principale per l’esercizio della costruzione di protezione.</v>
      </c>
      <c r="D976" s="830"/>
      <c r="E976" s="830"/>
      <c r="F976" s="830"/>
      <c r="G976" s="831"/>
    </row>
    <row r="977" spans="1:7" ht="30" customHeight="1" x14ac:dyDescent="0.25">
      <c r="A977" s="403" t="str">
        <f>'02 LISTA CONTROLLO E RAPPORTO'!A954</f>
        <v/>
      </c>
      <c r="B977" s="222"/>
      <c r="C977" s="829" t="str">
        <f>'02 LISTA CONTROLLO E RAPPORTO'!C954</f>
        <v>In caso contrario il proprietario può andare incontro a conseguenze di responsabilità civile, eventualità di cui deve essere informato.</v>
      </c>
      <c r="D977" s="830"/>
      <c r="E977" s="830"/>
      <c r="F977" s="830"/>
      <c r="G977" s="831"/>
    </row>
    <row r="978" spans="1:7" ht="43.7" customHeight="1" x14ac:dyDescent="0.25">
      <c r="A978" s="414" t="str">
        <f>'02 LISTA CONTROLLO E RAPPORTO'!A955</f>
        <v/>
      </c>
      <c r="B978" s="195">
        <v>6203.07</v>
      </c>
      <c r="C978" s="75" t="str">
        <f>'02 LISTA CONTROLLO E RAPPORTO'!C955</f>
        <v>Descrizione del difetto: manca un rapporto sul controllo periodico delle installazioni (min. ogni 10 anni) stilato da una ditta di impianti elettrici accreditata.</v>
      </c>
      <c r="D978" s="415" t="s">
        <v>1</v>
      </c>
      <c r="E978" s="344"/>
      <c r="F978" s="344"/>
      <c r="G978" s="345"/>
    </row>
    <row r="979" spans="1:7" ht="29.45" customHeight="1" x14ac:dyDescent="0.25">
      <c r="A979" s="401" t="str">
        <f>'02 LISTA CONTROLLO E RAPPORTO'!A956</f>
        <v/>
      </c>
      <c r="B979" s="226"/>
      <c r="C979" s="829" t="str">
        <f>'02 LISTA CONTROLLO E RAPPORTO'!C956</f>
        <v>Le installazioni elettriche nelle costruzioni di protezione devono essere eseguite secondo la direttiva ESTI nr. 508 (WeZS), capitolo 2.6.</v>
      </c>
      <c r="D979" s="830"/>
      <c r="E979" s="830"/>
      <c r="F979" s="830"/>
      <c r="G979" s="831"/>
    </row>
    <row r="980" spans="1:7" ht="28.35" customHeight="1" thickBot="1" x14ac:dyDescent="0.3">
      <c r="A980" s="403" t="str">
        <f>'02 LISTA CONTROLLO E RAPPORTO'!A957</f>
        <v/>
      </c>
      <c r="B980" s="222"/>
      <c r="C980" s="821" t="str">
        <f>'02 LISTA CONTROLLO E RAPPORTO'!C957</f>
        <v>In caso contrario, il proprietario può andare incontro a conseguenze di responsabilità civile, eventualità di cui deve essere informato.</v>
      </c>
      <c r="D980" s="822"/>
      <c r="E980" s="822"/>
      <c r="F980" s="822"/>
      <c r="G980" s="823"/>
    </row>
    <row r="981" spans="1:7" ht="15" customHeight="1" thickBot="1" x14ac:dyDescent="0.3">
      <c r="A981" s="395" t="str">
        <f>'02 LISTA CONTROLLO E RAPPORTO'!A958</f>
        <v/>
      </c>
      <c r="B981" s="203">
        <v>6204</v>
      </c>
      <c r="C981" s="144" t="str">
        <f>'02 LISTA CONTROLLO E RAPPORTO'!C958</f>
        <v>Marcatura dei componenti</v>
      </c>
      <c r="D981" s="396"/>
      <c r="E981" s="826"/>
      <c r="F981" s="827"/>
      <c r="G981" s="828"/>
    </row>
    <row r="982" spans="1:7" ht="43.7" customHeight="1" x14ac:dyDescent="0.25">
      <c r="A982" s="404" t="str">
        <f>'02 LISTA CONTROLLO E RAPPORTO'!A959</f>
        <v/>
      </c>
      <c r="B982" s="186">
        <v>6204.01</v>
      </c>
      <c r="C982" s="66" t="str">
        <f>'02 LISTA CONTROLLO E RAPPORTO'!C959</f>
        <v>Descrizione del difetto: le numerazioni e le posizioni delle ITM e dello schema di funzionamento non corrispondono alle marcature sui componenti.</v>
      </c>
      <c r="D982" s="405" t="s">
        <v>0</v>
      </c>
      <c r="E982" s="340"/>
      <c r="F982" s="340"/>
      <c r="G982" s="341"/>
    </row>
    <row r="983" spans="1:7" ht="28.35" customHeight="1" x14ac:dyDescent="0.25">
      <c r="A983" s="399" t="str">
        <f>'02 LISTA CONTROLLO E RAPPORTO'!A960</f>
        <v/>
      </c>
      <c r="B983" s="400"/>
      <c r="C983" s="829" t="str">
        <f>'02 LISTA CONTROLLO E RAPPORTO'!C960</f>
        <v>Le marcature sui componenti devono corrispondere alle posizioni delle ITM e dello schema corrente forte. In caso contrario devono essere corrette o completate.</v>
      </c>
      <c r="D983" s="830"/>
      <c r="E983" s="830"/>
      <c r="F983" s="830"/>
      <c r="G983" s="831"/>
    </row>
    <row r="984" spans="1:7" ht="29.45" customHeight="1" thickBot="1" x14ac:dyDescent="0.3">
      <c r="A984" s="437" t="str">
        <f>'02 LISTA CONTROLLO E RAPPORTO'!A961</f>
        <v/>
      </c>
      <c r="B984" s="188">
        <v>6204.02</v>
      </c>
      <c r="C984" s="64" t="str">
        <f>'02 LISTA CONTROLLO E RAPPORTO'!C961</f>
        <v>Descrizione del difetto: le marcature non sono montate in modo permanente e da escludere qualsiasi possibilità di confusione.</v>
      </c>
      <c r="D984" s="438" t="s">
        <v>0</v>
      </c>
      <c r="E984" s="340"/>
      <c r="F984" s="340"/>
      <c r="G984" s="341"/>
    </row>
    <row r="985" spans="1:7" ht="43.7" customHeight="1" thickBot="1" x14ac:dyDescent="0.3">
      <c r="A985" s="389" t="str">
        <f>'02 LISTA CONTROLLO E RAPPORTO'!A962</f>
        <v/>
      </c>
      <c r="B985" s="390">
        <v>6300</v>
      </c>
      <c r="C985" s="461" t="str">
        <f>'02 LISTA CONTROLLO E RAPPORTO'!C962</f>
        <v>Approvvigionamento di corrente d’emergenza (*da verificare nei rifugi per i quali è prescritta un’alimentazione di corrente d’emergenza [rifugi a partire da 800 posti protetti] o che ne sono provvisti)</v>
      </c>
      <c r="D985" s="468"/>
      <c r="E985" s="410"/>
      <c r="F985" s="410"/>
      <c r="G985" s="411"/>
    </row>
    <row r="986" spans="1:7" ht="15" customHeight="1" thickBot="1" x14ac:dyDescent="0.3">
      <c r="A986" s="395" t="str">
        <f>'02 LISTA CONTROLLO E RAPPORTO'!A963</f>
        <v/>
      </c>
      <c r="B986" s="203">
        <v>6301</v>
      </c>
      <c r="C986" s="144" t="str">
        <f>'02 LISTA CONTROLLO E RAPPORTO'!C963</f>
        <v>Documenti d’esercizio e materiale</v>
      </c>
      <c r="D986" s="396"/>
      <c r="E986" s="826"/>
      <c r="F986" s="827"/>
      <c r="G986" s="828"/>
    </row>
    <row r="987" spans="1:7" ht="29.45" customHeight="1" x14ac:dyDescent="0.25">
      <c r="A987" s="397" t="str">
        <f>'02 LISTA CONTROLLO E RAPPORTO'!A964</f>
        <v/>
      </c>
      <c r="B987" s="189">
        <v>6301.01</v>
      </c>
      <c r="C987" s="68" t="str">
        <f>'02 LISTA CONTROLLO E RAPPORTO'!C964</f>
        <v>Descrizione del difetto: manca una documentazione completa per il gruppo elettrogeno d’emergenza.</v>
      </c>
      <c r="D987" s="398" t="s">
        <v>2073</v>
      </c>
      <c r="E987" s="346"/>
      <c r="F987" s="346"/>
      <c r="G987" s="347"/>
    </row>
    <row r="988" spans="1:7" x14ac:dyDescent="0.25">
      <c r="A988" s="399" t="str">
        <f>'02 LISTA CONTROLLO E RAPPORTO'!A965</f>
        <v/>
      </c>
      <c r="B988" s="400"/>
      <c r="C988" s="829" t="str">
        <f>'02 LISTA CONTROLLO E RAPPORTO'!C965</f>
        <v>La documentazione finale deve essere allestita secondo le IA 2004, cap. 6.6: «Documentazione».</v>
      </c>
      <c r="D988" s="830"/>
      <c r="E988" s="830"/>
      <c r="F988" s="830"/>
      <c r="G988" s="831"/>
    </row>
    <row r="989" spans="1:7" ht="15" customHeight="1" x14ac:dyDescent="0.25">
      <c r="A989" s="439" t="str">
        <f>'02 LISTA CONTROLLO E RAPPORTO'!A966</f>
        <v/>
      </c>
      <c r="B989" s="61">
        <v>6301.02</v>
      </c>
      <c r="C989" s="12" t="str">
        <f>'02 LISTA CONTROLLO E RAPPORTO'!C966</f>
        <v>Descrizione del difetto: manca un quaderno di controllo tenuto in modo completo.</v>
      </c>
      <c r="D989" s="440" t="s">
        <v>2073</v>
      </c>
      <c r="E989" s="346"/>
      <c r="F989" s="346"/>
      <c r="G989" s="347"/>
    </row>
    <row r="990" spans="1:7" ht="29.45" customHeight="1" x14ac:dyDescent="0.25">
      <c r="A990" s="399" t="str">
        <f>'02 LISTA CONTROLLO E RAPPORTO'!A967</f>
        <v/>
      </c>
      <c r="B990" s="400"/>
      <c r="C990" s="829" t="str">
        <f>'02 LISTA CONTROLLO E RAPPORTO'!C967</f>
        <v>Si deve tenere un quaderno di controllo in cui si registrano tutte le prove del gruppo elettrogeno d’emergenza (tabella d’esercizio). Un esempio si trova nella ITM, pagine 2-9.</v>
      </c>
      <c r="D990" s="830"/>
      <c r="E990" s="830"/>
      <c r="F990" s="830"/>
      <c r="G990" s="831"/>
    </row>
    <row r="991" spans="1:7" ht="29.45" customHeight="1" x14ac:dyDescent="0.25">
      <c r="A991" s="406" t="str">
        <f>'02 LISTA CONTROLLO E RAPPORTO'!A968</f>
        <v/>
      </c>
      <c r="B991" s="187">
        <v>6301.03</v>
      </c>
      <c r="C991" s="58" t="str">
        <f>'02 LISTA CONTROLLO E RAPPORTO'!C968</f>
        <v>Descrizione del difetto: le istruzioni per l’uso non sono affisse in modo permanente in un punto ben visibile dal gruppo elettrogeno.</v>
      </c>
      <c r="D991" s="407" t="s">
        <v>0</v>
      </c>
      <c r="E991" s="340"/>
      <c r="F991" s="340"/>
      <c r="G991" s="341"/>
    </row>
    <row r="992" spans="1:7" ht="32.450000000000003" customHeight="1" x14ac:dyDescent="0.25">
      <c r="A992" s="399" t="str">
        <f>'02 LISTA CONTROLLO E RAPPORTO'!A969</f>
        <v/>
      </c>
      <c r="B992" s="400"/>
      <c r="C992" s="829" t="str">
        <f>'02 LISTA CONTROLLO E RAPPORTO'!C969</f>
        <v>Affinché il personale tecnico possa mettere in esercizio correttamente il gruppo elettrogeno d’emergenza, le istruzioni per l’uso devono essere affisse in modo ben visibile nelle sue vicinanze.</v>
      </c>
      <c r="D992" s="830"/>
      <c r="E992" s="830"/>
      <c r="F992" s="830"/>
      <c r="G992" s="831"/>
    </row>
    <row r="993" spans="1:7" ht="29.45" customHeight="1" x14ac:dyDescent="0.25">
      <c r="A993" s="439" t="str">
        <f>'02 LISTA CONTROLLO E RAPPORTO'!A970</f>
        <v/>
      </c>
      <c r="B993" s="61">
        <v>6301.04</v>
      </c>
      <c r="C993" s="12" t="str">
        <f>'02 LISTA CONTROLLO E RAPPORTO'!C970</f>
        <v>Descrizione del difetto: le prove di funzionamento secondo la LM non vengono effettuate e documentate regolarmente.</v>
      </c>
      <c r="D993" s="440" t="s">
        <v>2073</v>
      </c>
      <c r="E993" s="346"/>
      <c r="F993" s="346"/>
      <c r="G993" s="347"/>
    </row>
    <row r="994" spans="1:7" ht="30" customHeight="1" x14ac:dyDescent="0.25">
      <c r="A994" s="401" t="str">
        <f>'02 LISTA CONTROLLO E RAPPORTO'!A971</f>
        <v/>
      </c>
      <c r="B994" s="226"/>
      <c r="C994" s="829" t="str">
        <f>'02 LISTA CONTROLLO E RAPPORTO'!C971</f>
        <v>Le prove di funzionamento devono essere eseguite periodicamente (almeno ogni 3 mesi) con un carico di almeno l’80% della potenza nominale e per almeno 2 ore consecutive (ITM 2000, cap. 7.4).</v>
      </c>
      <c r="D994" s="830"/>
      <c r="E994" s="830"/>
      <c r="F994" s="830"/>
      <c r="G994" s="831"/>
    </row>
    <row r="995" spans="1:7" ht="30" customHeight="1" x14ac:dyDescent="0.25">
      <c r="A995" s="403" t="str">
        <f>'02 LISTA CONTROLLO E RAPPORTO'!A972</f>
        <v/>
      </c>
      <c r="B995" s="222"/>
      <c r="C995" s="829" t="str">
        <f>'02 LISTA CONTROLLO E RAPPORTO'!C972</f>
        <v xml:space="preserve">Con la POR 1 le prove di funzionamento devono essere eseguite almeno una volta all’anno, con la POR 2 ogni 5 anni, ogni volta con un carico di almeno l’80% della potenza nominale per almeno 6 ore (vedi direttive POR 2004, pag. 1-8). </v>
      </c>
      <c r="D995" s="830"/>
      <c r="E995" s="830"/>
      <c r="F995" s="830"/>
      <c r="G995" s="831"/>
    </row>
    <row r="996" spans="1:7" ht="29.45" customHeight="1" x14ac:dyDescent="0.25">
      <c r="A996" s="439" t="str">
        <f>'02 LISTA CONTROLLO E RAPPORTO'!A973</f>
        <v/>
      </c>
      <c r="B996" s="61">
        <v>6301.05</v>
      </c>
      <c r="C996" s="12" t="str">
        <f>'02 LISTA CONTROLLO E RAPPORTO'!C973</f>
        <v>Descrizione del difetto: il test di resistenza sulle 24h non viene eseguito ogni 10 anni.</v>
      </c>
      <c r="D996" s="440" t="s">
        <v>2073</v>
      </c>
      <c r="E996" s="346"/>
      <c r="F996" s="346"/>
      <c r="G996" s="347"/>
    </row>
    <row r="997" spans="1:7" ht="45" customHeight="1" x14ac:dyDescent="0.25">
      <c r="A997" s="399" t="str">
        <f>'02 LISTA CONTROLLO E RAPPORTO'!A974</f>
        <v/>
      </c>
      <c r="B997" s="400"/>
      <c r="C997" s="829" t="str">
        <f>'02 LISTA CONTROLLO E RAPPORTO'!C974</f>
        <v>Secondo le ITM 2000, pag. 7-17, ogni 10 anni il gruppo elettrogeno d’emergenza deve essere sottoposto a un test di resistenza durante 24 ore. Il test va ripetuto non appena le condizioni sono date. Vedi anche il promemoria tecnico «PMT 04-6 – Test di resistenza 24 h ogni 10 anni del gruppo elettrogeno d’emergenza».</v>
      </c>
      <c r="D997" s="830"/>
      <c r="E997" s="830"/>
      <c r="F997" s="830"/>
      <c r="G997" s="831"/>
    </row>
    <row r="998" spans="1:7" ht="29.45" customHeight="1" x14ac:dyDescent="0.25">
      <c r="A998" s="414" t="str">
        <f>'02 LISTA CONTROLLO E RAPPORTO'!A975</f>
        <v/>
      </c>
      <c r="B998" s="195">
        <v>6301.06</v>
      </c>
      <c r="C998" s="75" t="str">
        <f>'02 LISTA CONTROLLO E RAPPORTO'!C975</f>
        <v>Descrizione del difetto: non sono disponibili almeno tre protezioni dell’udito.</v>
      </c>
      <c r="D998" s="415" t="s">
        <v>1</v>
      </c>
      <c r="E998" s="344"/>
      <c r="F998" s="344"/>
      <c r="G998" s="345"/>
    </row>
    <row r="999" spans="1:7" x14ac:dyDescent="0.25">
      <c r="A999" s="401" t="str">
        <f>'02 LISTA CONTROLLO E RAPPORTO'!A976</f>
        <v/>
      </c>
      <c r="B999" s="226"/>
      <c r="C999" s="829" t="str">
        <f>'02 LISTA CONTROLLO E RAPPORTO'!C976</f>
        <v>Per la protezione dai danni all’udito, nella sala macchine devono essere disponibili almeno 3 protezioni auricolari.</v>
      </c>
      <c r="D999" s="830"/>
      <c r="E999" s="830"/>
      <c r="F999" s="830"/>
      <c r="G999" s="831"/>
    </row>
    <row r="1000" spans="1:7" ht="30" customHeight="1" x14ac:dyDescent="0.25">
      <c r="A1000" s="403" t="str">
        <f>'02 LISTA CONTROLLO E RAPPORTO'!A977</f>
        <v/>
      </c>
      <c r="B1000" s="222"/>
      <c r="C1000" s="829" t="str">
        <f>'02 LISTA CONTROLLO E RAPPORTO'!C977</f>
        <v>In caso contrario, il proprietario può andare incontro a conseguenze di responsabilità civile, eventualità di cui deve essere informato.</v>
      </c>
      <c r="D1000" s="830"/>
      <c r="E1000" s="830"/>
      <c r="F1000" s="830"/>
      <c r="G1000" s="831"/>
    </row>
    <row r="1001" spans="1:7" ht="43.7" customHeight="1" x14ac:dyDescent="0.25">
      <c r="A1001" s="439" t="str">
        <f>'02 LISTA CONTROLLO E RAPPORTO'!A978</f>
        <v/>
      </c>
      <c r="B1001" s="61">
        <v>6301.07</v>
      </c>
      <c r="C1001" s="12" t="str">
        <f>'02 LISTA CONTROLLO E RAPPORTO'!C978</f>
        <v>Descrizione del difetto: i pezzi di ricambio prescritti dal fabbricante (p. es. guarnizioni, cinghie trapezoidali, filtri e tubi) non sono disponibili.</v>
      </c>
      <c r="D1001" s="440" t="s">
        <v>2073</v>
      </c>
      <c r="E1001" s="346"/>
      <c r="F1001" s="346"/>
      <c r="G1001" s="347"/>
    </row>
    <row r="1002" spans="1:7" ht="28.35" customHeight="1" x14ac:dyDescent="0.25">
      <c r="A1002" s="399" t="str">
        <f>'02 LISTA CONTROLLO E RAPPORTO'!A979</f>
        <v/>
      </c>
      <c r="B1002" s="400"/>
      <c r="C1002" s="829" t="str">
        <f>'02 LISTA CONTROLLO E RAPPORTO'!C979</f>
        <v xml:space="preserve">Si deve chiarire con il fornitore del gruppo elettrogeno d’emergenza o una ditta specializzata quali pezzi di ricambio devono essere presenti nella costruzione di protezione e quindi procurati. </v>
      </c>
      <c r="D1002" s="830"/>
      <c r="E1002" s="830"/>
      <c r="F1002" s="830"/>
      <c r="G1002" s="831"/>
    </row>
    <row r="1003" spans="1:7" ht="29.45" customHeight="1" x14ac:dyDescent="0.25">
      <c r="A1003" s="439" t="str">
        <f>'02 LISTA CONTROLLO E RAPPORTO'!A980</f>
        <v/>
      </c>
      <c r="B1003" s="61">
        <v>6301.08</v>
      </c>
      <c r="C1003" s="12" t="str">
        <f>'02 LISTA CONTROLLO E RAPPORTO'!C980</f>
        <v>Descrizione del difetto: è evidente che il controllo e la manutenzione della cisterna di olio combustibile non sono stati eseguiti secondo le direttive cantonali.</v>
      </c>
      <c r="D1003" s="440" t="s">
        <v>2073</v>
      </c>
      <c r="E1003" s="346"/>
      <c r="F1003" s="346"/>
      <c r="G1003" s="347"/>
    </row>
    <row r="1004" spans="1:7" ht="28.35" customHeight="1" thickBot="1" x14ac:dyDescent="0.3">
      <c r="A1004" s="399" t="str">
        <f>'02 LISTA CONTROLLO E RAPPORTO'!A981</f>
        <v/>
      </c>
      <c r="B1004" s="400"/>
      <c r="C1004" s="821" t="str">
        <f>'02 LISTA CONTROLLO E RAPPORTO'!C981</f>
        <v>In base alle prescrizioni cantonali per le cisterne di gasolio, il proprietario deve accertare se è necessario eseguire un controllo e una manutenzione della cisterna.</v>
      </c>
      <c r="D1004" s="822"/>
      <c r="E1004" s="822"/>
      <c r="F1004" s="822"/>
      <c r="G1004" s="823"/>
    </row>
    <row r="1005" spans="1:7" ht="15" customHeight="1" thickBot="1" x14ac:dyDescent="0.3">
      <c r="A1005" s="395" t="str">
        <f>'02 LISTA CONTROLLO E RAPPORTO'!A982</f>
        <v/>
      </c>
      <c r="B1005" s="203">
        <v>6302</v>
      </c>
      <c r="C1005" s="144" t="str">
        <f>'02 LISTA CONTROLLO E RAPPORTO'!C982</f>
        <v>Gruppo elettrogeno d’emergenza</v>
      </c>
      <c r="D1005" s="396"/>
      <c r="E1005" s="826"/>
      <c r="F1005" s="827"/>
      <c r="G1005" s="828"/>
    </row>
    <row r="1006" spans="1:7" ht="29.45" customHeight="1" x14ac:dyDescent="0.25">
      <c r="A1006" s="404" t="str">
        <f>'02 LISTA CONTROLLO E RAPPORTO'!A983</f>
        <v/>
      </c>
      <c r="B1006" s="186">
        <v>6302.01</v>
      </c>
      <c r="C1006" s="66" t="str">
        <f>'02 LISTA CONTROLLO E RAPPORTO'!C983</f>
        <v>Descrizione del difetto: è presente un gruppo elettrogeno difettoso non previsto per questo tipo di costruzione di protezione.</v>
      </c>
      <c r="D1006" s="405" t="s">
        <v>0</v>
      </c>
      <c r="E1006" s="340"/>
      <c r="F1006" s="340"/>
      <c r="G1006" s="341"/>
    </row>
    <row r="1007" spans="1:7" ht="44.45" customHeight="1" x14ac:dyDescent="0.25">
      <c r="A1007" s="399" t="str">
        <f>'02 LISTA CONTROLLO E RAPPORTO'!A984</f>
        <v/>
      </c>
      <c r="B1007" s="400"/>
      <c r="C1007" s="829" t="str">
        <f>'02 LISTA CONTROLLO E RAPPORTO'!C984</f>
        <v>Il gruppo elettrogeno d’emergenza difettoso e i relativi sistemi di comando elettrici devono essere smontati nell’ambito di un progetto di smantellamento. La procedura da seguire per eliminare questo difetto deve essere concordata con l’ente cantonale responsabile delle costruzioni di protezione.</v>
      </c>
      <c r="D1007" s="830"/>
      <c r="E1007" s="830"/>
      <c r="F1007" s="830"/>
      <c r="G1007" s="831"/>
    </row>
    <row r="1008" spans="1:7" ht="15" customHeight="1" x14ac:dyDescent="0.25">
      <c r="A1008" s="439" t="str">
        <f>'02 LISTA CONTROLLO E RAPPORTO'!A985</f>
        <v/>
      </c>
      <c r="B1008" s="61">
        <v>6302.02</v>
      </c>
      <c r="C1008" s="12" t="str">
        <f>'02 LISTA CONTROLLO E RAPPORTO'!C985</f>
        <v>Descrizione del difetto: il gruppo elettrogeno d’emergenza non funziona.</v>
      </c>
      <c r="D1008" s="440" t="s">
        <v>2073</v>
      </c>
      <c r="E1008" s="346"/>
      <c r="F1008" s="346"/>
      <c r="G1008" s="347"/>
    </row>
    <row r="1009" spans="1:7" ht="29.45" customHeight="1" x14ac:dyDescent="0.25">
      <c r="A1009" s="399" t="str">
        <f>'02 LISTA CONTROLLO E RAPPORTO'!A986</f>
        <v/>
      </c>
      <c r="B1009" s="400"/>
      <c r="C1009" s="829" t="str">
        <f>'02 LISTA CONTROLLO E RAPPORTO'!C986</f>
        <v>D’intesa con l’ente cantonale responsabile delle costruzioni di protezione si deve incaricare una ditta specializzata di controllare il gruppo elettrogeno d’emergenza e di ripararlo se necessario.</v>
      </c>
      <c r="D1009" s="830"/>
      <c r="E1009" s="830"/>
      <c r="F1009" s="830"/>
      <c r="G1009" s="831"/>
    </row>
    <row r="1010" spans="1:7" ht="15" customHeight="1" x14ac:dyDescent="0.25">
      <c r="A1010" s="439" t="str">
        <f>'02 LISTA CONTROLLO E RAPPORTO'!A987</f>
        <v/>
      </c>
      <c r="B1010" s="61">
        <v>6302.03</v>
      </c>
      <c r="C1010" s="12" t="str">
        <f>'02 LISTA CONTROLLO E RAPPORTO'!C987</f>
        <v>Descrizione del difetto: sono visibili perdite di olio motore.</v>
      </c>
      <c r="D1010" s="440" t="s">
        <v>2073</v>
      </c>
      <c r="E1010" s="346"/>
      <c r="F1010" s="346"/>
      <c r="G1010" s="347"/>
    </row>
    <row r="1011" spans="1:7" ht="29.45" customHeight="1" x14ac:dyDescent="0.25">
      <c r="A1011" s="399" t="str">
        <f>'02 LISTA CONTROLLO E RAPPORTO'!A988</f>
        <v/>
      </c>
      <c r="B1011" s="400"/>
      <c r="C1011" s="829" t="str">
        <f>'02 LISTA CONTROLLO E RAPPORTO'!C988</f>
        <v>Il proprietario deve incaricare una ditta specializzata di eliminare le perdite di olio motore.</v>
      </c>
      <c r="D1011" s="830"/>
      <c r="E1011" s="830"/>
      <c r="F1011" s="830"/>
      <c r="G1011" s="831"/>
    </row>
    <row r="1012" spans="1:7" ht="29.45" customHeight="1" x14ac:dyDescent="0.25">
      <c r="A1012" s="439" t="str">
        <f>'02 LISTA CONTROLLO E RAPPORTO'!A989</f>
        <v/>
      </c>
      <c r="B1012" s="61">
        <v>6302.04</v>
      </c>
      <c r="C1012" s="12" t="str">
        <f>'02 LISTA CONTROLLO E RAPPORTO'!C989</f>
        <v>Descrizione del difetto: sono visibili perdite nelle zone dell’alimentazione di carburante e della cisterna dell’olio combustibile.</v>
      </c>
      <c r="D1012" s="440" t="s">
        <v>2073</v>
      </c>
      <c r="E1012" s="346"/>
      <c r="F1012" s="346"/>
      <c r="G1012" s="347"/>
    </row>
    <row r="1013" spans="1:7" ht="27.6" customHeight="1" x14ac:dyDescent="0.25">
      <c r="A1013" s="399" t="str">
        <f>'02 LISTA CONTROLLO E RAPPORTO'!A990</f>
        <v/>
      </c>
      <c r="B1013" s="400"/>
      <c r="C1013" s="829" t="str">
        <f>'02 LISTA CONTROLLO E RAPPORTO'!C990</f>
        <v>Il proprietario deve incaricare una ditta specializzata di eliminare queste perdite.</v>
      </c>
      <c r="D1013" s="830"/>
      <c r="E1013" s="830"/>
      <c r="F1013" s="830"/>
      <c r="G1013" s="831"/>
    </row>
    <row r="1014" spans="1:7" ht="43.7" customHeight="1" x14ac:dyDescent="0.25">
      <c r="A1014" s="406" t="str">
        <f>'02 LISTA CONTROLLO E RAPPORTO'!A991</f>
        <v/>
      </c>
      <c r="B1014" s="187">
        <v>6302.05</v>
      </c>
      <c r="C1014" s="58" t="str">
        <f>'02 LISTA CONTROLLO E RAPPORTO'!C991</f>
        <v>Descrizione del difetto: durante le prove di funzionamento non è possibile raggiungere almeno l’80% della potenza nominale come da documentazione.</v>
      </c>
      <c r="D1014" s="407" t="s">
        <v>0</v>
      </c>
      <c r="E1014" s="340"/>
      <c r="F1014" s="340"/>
      <c r="G1014" s="341"/>
    </row>
    <row r="1015" spans="1:7" ht="60" customHeight="1" x14ac:dyDescent="0.25">
      <c r="A1015" s="399" t="str">
        <f>'02 LISTA CONTROLLO E RAPPORTO'!A992</f>
        <v/>
      </c>
      <c r="B1015" s="400"/>
      <c r="C1015" s="829" t="str">
        <f>'02 LISTA CONTROLLO E RAPPORTO'!C992</f>
        <v>Con apparecchi supplementari (p. es. stufette elettriche), il gruppo elettrogeno d’emergenza deve essere caricato con almeno l’80 % della potenza nominale. Se a questo scopo sono necessarie delle installazioni supplementari o delle modifiche, occorre elaborare un relativo progetto in collaborazione con l’ente cantonale responsabile delle costruzioni di protezione.</v>
      </c>
      <c r="D1015" s="830"/>
      <c r="E1015" s="830"/>
      <c r="F1015" s="830"/>
      <c r="G1015" s="831"/>
    </row>
    <row r="1016" spans="1:7" ht="43.7" customHeight="1" x14ac:dyDescent="0.25">
      <c r="A1016" s="406" t="str">
        <f>'02 LISTA CONTROLLO E RAPPORTO'!A993</f>
        <v/>
      </c>
      <c r="B1016" s="187">
        <v>6302.06</v>
      </c>
      <c r="C1016" s="58" t="str">
        <f>'02 LISTA CONTROLLO E RAPPORTO'!C993</f>
        <v>Descrizione del difetto: sugli amperometri del QP e della morsettiera per la corrente d’emergenza non è indicato il carico massimo possibile (potenza nominale) del gruppo elettrogeno d’emergenza.</v>
      </c>
      <c r="D1016" s="407" t="s">
        <v>0</v>
      </c>
      <c r="E1016" s="340"/>
      <c r="F1016" s="340"/>
      <c r="G1016" s="341"/>
    </row>
    <row r="1017" spans="1:7" ht="28.7" customHeight="1" x14ac:dyDescent="0.25">
      <c r="A1017" s="399" t="str">
        <f>'02 LISTA CONTROLLO E RAPPORTO'!A994</f>
        <v/>
      </c>
      <c r="B1017" s="400"/>
      <c r="C1017" s="829" t="str">
        <f>'02 LISTA CONTROLLO E RAPPORTO'!C994</f>
        <v xml:space="preserve">Sul quadro elettrico principale va apposta una targhetta indicante l’intensità di corrente massima (in ampere) che il gruppo elettrogeno d’emergenza caricato al 100% può fornire (marcatura o targhetta indicatrice). </v>
      </c>
      <c r="D1017" s="830"/>
      <c r="E1017" s="830"/>
      <c r="F1017" s="830"/>
      <c r="G1017" s="831"/>
    </row>
    <row r="1018" spans="1:7" ht="43.7" customHeight="1" x14ac:dyDescent="0.25">
      <c r="A1018" s="406" t="str">
        <f>'02 LISTA CONTROLLO E RAPPORTO'!A995</f>
        <v/>
      </c>
      <c r="B1018" s="187">
        <v>6302.07</v>
      </c>
      <c r="C1018" s="58" t="str">
        <f>'02 LISTA CONTROLLO E RAPPORTO'!C995</f>
        <v>Descrizione del difetto: sugli indicatori non si può leggere con precisione il carico massimo possibile del gruppo elettrogeno d’emergenza.</v>
      </c>
      <c r="D1018" s="407" t="s">
        <v>0</v>
      </c>
      <c r="E1018" s="340"/>
      <c r="F1018" s="340"/>
      <c r="G1018" s="341"/>
    </row>
    <row r="1019" spans="1:7" ht="16.350000000000001" customHeight="1" thickBot="1" x14ac:dyDescent="0.3">
      <c r="A1019" s="399" t="str">
        <f>'02 LISTA CONTROLLO E RAPPORTO'!A996</f>
        <v/>
      </c>
      <c r="B1019" s="400"/>
      <c r="C1019" s="821" t="str">
        <f>'02 LISTA CONTROLLO E RAPPORTO'!C996</f>
        <v>Gli indicatori devono essere sostituiti in base ai limiti di potenza della costruzione di protezione.</v>
      </c>
      <c r="D1019" s="822"/>
      <c r="E1019" s="822"/>
      <c r="F1019" s="822"/>
      <c r="G1019" s="823"/>
    </row>
    <row r="1020" spans="1:7" ht="15" customHeight="1" thickBot="1" x14ac:dyDescent="0.3">
      <c r="A1020" s="395" t="str">
        <f>'02 LISTA CONTROLLO E RAPPORTO'!A997</f>
        <v/>
      </c>
      <c r="B1020" s="203">
        <v>6303</v>
      </c>
      <c r="C1020" s="144" t="str">
        <f>'02 LISTA CONTROLLO E RAPPORTO'!C997</f>
        <v>Illuminazione d’emergenza</v>
      </c>
      <c r="D1020" s="396"/>
      <c r="E1020" s="826"/>
      <c r="F1020" s="827"/>
      <c r="G1020" s="828"/>
    </row>
    <row r="1021" spans="1:7" ht="29.45" customHeight="1" x14ac:dyDescent="0.25">
      <c r="A1021" s="412" t="str">
        <f>'02 LISTA CONTROLLO E RAPPORTO'!A998</f>
        <v/>
      </c>
      <c r="B1021" s="196">
        <v>6303.01</v>
      </c>
      <c r="C1021" s="77" t="str">
        <f>'02 LISTA CONTROLLO E RAPPORTO'!C998</f>
        <v>Descrizione del difetto: non ci sono sufficienti lampade portatili d’emergenza conformi al tipo di costruzione di protezione.</v>
      </c>
      <c r="D1021" s="413" t="s">
        <v>1</v>
      </c>
      <c r="E1021" s="344"/>
      <c r="F1021" s="344"/>
      <c r="G1021" s="345"/>
    </row>
    <row r="1022" spans="1:7" ht="15" customHeight="1" x14ac:dyDescent="0.25">
      <c r="A1022" s="401" t="str">
        <f>'02 LISTA CONTROLLO E RAPPORTO'!A999</f>
        <v/>
      </c>
      <c r="B1022" s="226"/>
      <c r="C1022" s="829" t="str">
        <f>'02 LISTA CONTROLLO E RAPPORTO'!C999</f>
        <v>Si devono procurare le lampade portatili d’emergenza mancanti conformemente alle direttive dell’UFPP in vigore.</v>
      </c>
      <c r="D1022" s="830"/>
      <c r="E1022" s="830"/>
      <c r="F1022" s="830"/>
      <c r="G1022" s="831"/>
    </row>
    <row r="1023" spans="1:7" ht="29.45" customHeight="1" x14ac:dyDescent="0.25">
      <c r="A1023" s="403" t="str">
        <f>'02 LISTA CONTROLLO E RAPPORTO'!A1000</f>
        <v/>
      </c>
      <c r="B1023" s="222"/>
      <c r="C1023" s="829" t="str">
        <f>'02 LISTA CONTROLLO E RAPPORTO'!C1000</f>
        <v>In caso contrario, il proprietario può andare incontro a conseguenze di responsabilità civile, eventualità di cui deve essere informato.</v>
      </c>
      <c r="D1023" s="830"/>
      <c r="E1023" s="830"/>
      <c r="F1023" s="830"/>
      <c r="G1023" s="831"/>
    </row>
    <row r="1024" spans="1:7" ht="29.45" customHeight="1" x14ac:dyDescent="0.25">
      <c r="A1024" s="414" t="str">
        <f>'02 LISTA CONTROLLO E RAPPORTO'!A1001</f>
        <v/>
      </c>
      <c r="B1024" s="195">
        <v>6303.02</v>
      </c>
      <c r="C1024" s="75" t="str">
        <f>'02 LISTA CONTROLLO E RAPPORTO'!C1001</f>
        <v>Descrizione del difetto: le lampade portatili d’emergenza presenti non funzionano.</v>
      </c>
      <c r="D1024" s="415" t="s">
        <v>1</v>
      </c>
      <c r="E1024" s="344"/>
      <c r="F1024" s="344"/>
      <c r="G1024" s="345"/>
    </row>
    <row r="1025" spans="1:7" ht="15" customHeight="1" x14ac:dyDescent="0.25">
      <c r="A1025" s="401" t="str">
        <f>'02 LISTA CONTROLLO E RAPPORTO'!A1002</f>
        <v/>
      </c>
      <c r="B1025" s="226"/>
      <c r="C1025" s="829" t="str">
        <f>'02 LISTA CONTROLLO E RAPPORTO'!C1002</f>
        <v>Tutte le lampade portatili d’emergenza presenti nella costruzione di protezione devono essere sostituite (sicurezza delle persone, via di fuga).</v>
      </c>
      <c r="D1025" s="830"/>
      <c r="E1025" s="830"/>
      <c r="F1025" s="830"/>
      <c r="G1025" s="831"/>
    </row>
    <row r="1026" spans="1:7" ht="30" customHeight="1" x14ac:dyDescent="0.25">
      <c r="A1026" s="402" t="str">
        <f>'02 LISTA CONTROLLO E RAPPORTO'!A1003</f>
        <v/>
      </c>
      <c r="B1026" s="219"/>
      <c r="C1026" s="829" t="str">
        <f>'02 LISTA CONTROLLO E RAPPORTO'!C1003</f>
        <v>In caso contrario, il proprietario può andare incontro a conseguenze di responsabilità civile, eventualità di cui deve essere informato.</v>
      </c>
      <c r="D1026" s="830"/>
      <c r="E1026" s="830"/>
      <c r="F1026" s="830"/>
      <c r="G1026" s="831"/>
    </row>
    <row r="1027" spans="1:7" ht="29.45" customHeight="1" thickBot="1" x14ac:dyDescent="0.3">
      <c r="A1027" s="403" t="str">
        <f>'02 LISTA CONTROLLO E RAPPORTO'!A1004</f>
        <v/>
      </c>
      <c r="B1027" s="222"/>
      <c r="C1027" s="821" t="str">
        <f>'02 LISTA CONTROLLO E RAPPORTO'!C1004</f>
        <v>In presenza di un difetto ci si deve accordare con l’ente cantonale responsabile delle costruzioni di protezione su come procedere.</v>
      </c>
      <c r="D1027" s="822"/>
      <c r="E1027" s="822"/>
      <c r="F1027" s="822"/>
      <c r="G1027" s="823"/>
    </row>
    <row r="1028" spans="1:7" ht="15" customHeight="1" thickBot="1" x14ac:dyDescent="0.3">
      <c r="A1028" s="389" t="str">
        <f>'02 LISTA CONTROLLO E RAPPORTO'!A1005</f>
        <v/>
      </c>
      <c r="B1028" s="390">
        <v>6400</v>
      </c>
      <c r="C1028" s="408" t="str">
        <f>'02 LISTA CONTROLLO E RAPPORTO'!C1005</f>
        <v>Cucina</v>
      </c>
      <c r="D1028" s="409"/>
      <c r="E1028" s="410"/>
      <c r="F1028" s="410"/>
      <c r="G1028" s="411"/>
    </row>
    <row r="1029" spans="1:7" ht="15" customHeight="1" thickBot="1" x14ac:dyDescent="0.3">
      <c r="A1029" s="395" t="str">
        <f>'02 LISTA CONTROLLO E RAPPORTO'!A1006</f>
        <v/>
      </c>
      <c r="B1029" s="203">
        <v>6401</v>
      </c>
      <c r="C1029" s="144" t="str">
        <f>'02 LISTA CONTROLLO E RAPPORTO'!C1006</f>
        <v>Apparecchi da cucina</v>
      </c>
      <c r="D1029" s="396"/>
      <c r="E1029" s="826"/>
      <c r="F1029" s="827"/>
      <c r="G1029" s="828"/>
    </row>
    <row r="1030" spans="1:7" ht="29.45" customHeight="1" x14ac:dyDescent="0.25">
      <c r="A1030" s="397" t="str">
        <f>'02 LISTA CONTROLLO E RAPPORTO'!A1007</f>
        <v/>
      </c>
      <c r="B1030" s="189">
        <v>6401.01</v>
      </c>
      <c r="C1030" s="68" t="str">
        <f>'02 LISTA CONTROLLO E RAPPORTO'!C1007</f>
        <v>Descrizione del difetto: non sono presenti tutti gli apparecchi di cottura previsti per questa costruzione di protezione.</v>
      </c>
      <c r="D1030" s="398" t="s">
        <v>2073</v>
      </c>
      <c r="E1030" s="346"/>
      <c r="F1030" s="346"/>
      <c r="G1030" s="347"/>
    </row>
    <row r="1031" spans="1:7" ht="29.45" customHeight="1" x14ac:dyDescent="0.25">
      <c r="A1031" s="401" t="str">
        <f>'02 LISTA CONTROLLO E RAPPORTO'!A1008</f>
        <v/>
      </c>
      <c r="B1031" s="226"/>
      <c r="C1031" s="838" t="str">
        <f>'02 LISTA CONTROLLO E RAPPORTO'!C1008</f>
        <v>Secondo le esigenze minime stabilite nelle ITR 1997, appendice 3, per il caso di un’occupazione della costruzione di protezione sono previsti i seguenti apparecchi di cottura omologati UFPP (BZS):</v>
      </c>
      <c r="D1031" s="839"/>
      <c r="E1031" s="839"/>
      <c r="F1031" s="839"/>
      <c r="G1031" s="840"/>
    </row>
    <row r="1032" spans="1:7" ht="13.35" customHeight="1" x14ac:dyDescent="0.25">
      <c r="A1032" s="402" t="str">
        <f>'02 LISTA CONTROLLO E RAPPORTO'!A1009</f>
        <v/>
      </c>
      <c r="B1032" s="219"/>
      <c r="C1032" s="835" t="str">
        <f>'02 LISTA CONTROLLO E RAPPORTO'!C1009</f>
        <v>-        pentola a pressione da 80L (occupazione ≤140 persone, 1 pezzo, occupazione &gt;140 persone, 2 pezzi) e</v>
      </c>
      <c r="D1032" s="836"/>
      <c r="E1032" s="836"/>
      <c r="F1032" s="836"/>
      <c r="G1032" s="837"/>
    </row>
    <row r="1033" spans="1:7" ht="15" customHeight="1" x14ac:dyDescent="0.25">
      <c r="A1033" s="403" t="str">
        <f>'02 LISTA CONTROLLO E RAPPORTO'!A1010</f>
        <v/>
      </c>
      <c r="B1033" s="222"/>
      <c r="C1033" s="835" t="str">
        <f>'02 LISTA CONTROLLO E RAPPORTO'!C1010</f>
        <v>-        un fornello elettrico a 2 piastre.</v>
      </c>
      <c r="D1033" s="836"/>
      <c r="E1033" s="836"/>
      <c r="F1033" s="836"/>
      <c r="G1033" s="837"/>
    </row>
    <row r="1034" spans="1:7" ht="43.7" customHeight="1" x14ac:dyDescent="0.25">
      <c r="A1034" s="439" t="str">
        <f>'02 LISTA CONTROLLO E RAPPORTO'!A1011</f>
        <v/>
      </c>
      <c r="B1034" s="61">
        <v>6401.02</v>
      </c>
      <c r="C1034" s="12" t="str">
        <f>'02 LISTA CONTROLLO E RAPPORTO'!C1011</f>
        <v>Descrizione del difetto: una o più pentole a pressione installate o previste per questo tipo di impianto di protezione non funzionano.</v>
      </c>
      <c r="D1034" s="440" t="s">
        <v>2073</v>
      </c>
      <c r="E1034" s="346"/>
      <c r="F1034" s="346"/>
      <c r="G1034" s="347"/>
    </row>
    <row r="1035" spans="1:7" ht="28.35" customHeight="1" x14ac:dyDescent="0.25">
      <c r="A1035" s="399" t="str">
        <f>'02 LISTA CONTROLLO E RAPPORTO'!A1012</f>
        <v/>
      </c>
      <c r="B1035" s="400"/>
      <c r="C1035" s="829" t="str">
        <f>'02 LISTA CONTROLLO E RAPPORTO'!C1012</f>
        <v>Queste pentole devono essere sostituite con prodotti omologati UFPP (BZS). La procedura da seguire deve essere concordata con l’ente cantonale responsabile delle costruzioni di protezione.</v>
      </c>
      <c r="D1035" s="830"/>
      <c r="E1035" s="830"/>
      <c r="F1035" s="830"/>
      <c r="G1035" s="831"/>
    </row>
    <row r="1036" spans="1:7" ht="29.45" customHeight="1" x14ac:dyDescent="0.25">
      <c r="A1036" s="439" t="str">
        <f>'02 LISTA CONTROLLO E RAPPORTO'!A1013</f>
        <v/>
      </c>
      <c r="B1036" s="61">
        <v>6401.03</v>
      </c>
      <c r="C1036" s="12" t="str">
        <f>'02 LISTA CONTROLLO E RAPPORTO'!C1013</f>
        <v>Descrizione del difetto: il fornello non funziona (in rifugi di ospedali, case per anziani, case di cura e istituti realizzati prima del 2012).</v>
      </c>
      <c r="D1036" s="440" t="s">
        <v>2073</v>
      </c>
      <c r="E1036" s="346"/>
      <c r="F1036" s="346"/>
      <c r="G1036" s="347"/>
    </row>
    <row r="1037" spans="1:7" ht="30" customHeight="1" x14ac:dyDescent="0.25">
      <c r="A1037" s="399" t="str">
        <f>'02 LISTA CONTROLLO E RAPPORTO'!A1014</f>
        <v/>
      </c>
      <c r="B1037" s="400"/>
      <c r="C1037" s="829" t="str">
        <f>'02 LISTA CONTROLLO E RAPPORTO'!C1014</f>
        <v>Il proprietario deve incaricare una ditta specializzata di eliminare il difetto. Per evitare danni, i fornelli devono essere messi in funzione periodicamente.</v>
      </c>
      <c r="D1037" s="830"/>
      <c r="E1037" s="830"/>
      <c r="F1037" s="830"/>
      <c r="G1037" s="831"/>
    </row>
    <row r="1038" spans="1:7" ht="15" customHeight="1" x14ac:dyDescent="0.25">
      <c r="A1038" s="439" t="str">
        <f>'02 LISTA CONTROLLO E RAPPORTO'!A1015</f>
        <v/>
      </c>
      <c r="B1038" s="61">
        <v>6401.04</v>
      </c>
      <c r="C1038" s="12" t="str">
        <f>'02 LISTA CONTROLLO E RAPPORTO'!C1015</f>
        <v>Descrizione del difetto: il boiler in cucina non funziona.</v>
      </c>
      <c r="D1038" s="440" t="s">
        <v>2073</v>
      </c>
      <c r="E1038" s="346"/>
      <c r="F1038" s="346"/>
      <c r="G1038" s="347"/>
    </row>
    <row r="1039" spans="1:7" ht="30" customHeight="1" x14ac:dyDescent="0.25">
      <c r="A1039" s="399" t="str">
        <f>'02 LISTA CONTROLLO E RAPPORTO'!A1016</f>
        <v/>
      </c>
      <c r="B1039" s="400"/>
      <c r="C1039" s="829" t="str">
        <f>'02 LISTA CONTROLLO E RAPPORTO'!C1016</f>
        <v>Il proprietario deve incaricare una ditta specializzata di eliminare il difetto. La procedura da seguire deve essere concordata con l’ente cantonale responsabile delle costruzioni di protezione.</v>
      </c>
      <c r="D1039" s="830"/>
      <c r="E1039" s="830"/>
      <c r="F1039" s="830"/>
      <c r="G1039" s="831"/>
    </row>
    <row r="1040" spans="1:7" ht="29.45" customHeight="1" x14ac:dyDescent="0.25">
      <c r="A1040" s="406" t="str">
        <f>'02 LISTA CONTROLLO E RAPPORTO'!A1017</f>
        <v/>
      </c>
      <c r="B1040" s="187">
        <v>6401.05</v>
      </c>
      <c r="C1040" s="58" t="str">
        <f>'02 LISTA CONTROLLO E RAPPORTO'!C1017</f>
        <v>Descrizione del difetto: nella costruzione di protezione sono presenti apparecchi non montati in modo resistente agli urti.</v>
      </c>
      <c r="D1040" s="407" t="s">
        <v>0</v>
      </c>
      <c r="E1040" s="340"/>
      <c r="F1040" s="340"/>
      <c r="G1040" s="341"/>
    </row>
    <row r="1041" spans="1:7" ht="43.7" customHeight="1" x14ac:dyDescent="0.25">
      <c r="A1041" s="401" t="str">
        <f>'02 LISTA CONTROLLO E RAPPORTO'!A1018</f>
        <v/>
      </c>
      <c r="B1041" s="226"/>
      <c r="C1041" s="829" t="str">
        <f>'02 LISTA CONTROLLO E RAPPORTO'!C1018</f>
        <v xml:space="preserve">Questi apparecchi devono essere sostituiti con modelli omologati oppure adattati con misure adeguate ai requisiti di protezione contro gli urti e di protezione EMP per apparecchi privi di omologazione. Segnatamente devono essere soddisfatti i seguenti requisiti: </v>
      </c>
      <c r="D1041" s="830"/>
      <c r="E1041" s="830"/>
      <c r="F1041" s="830"/>
      <c r="G1041" s="831"/>
    </row>
    <row r="1042" spans="1:7" ht="15" customHeight="1" x14ac:dyDescent="0.25">
      <c r="A1042" s="402" t="str">
        <f>'02 LISTA CONTROLLO E RAPPORTO'!A1019</f>
        <v/>
      </c>
      <c r="B1042" s="219"/>
      <c r="C1042" s="843" t="str">
        <f>'02 LISTA CONTROLLO E RAPPORTO'!C1019</f>
        <v>-        Fissaggio a prova d’urto e</v>
      </c>
      <c r="D1042" s="844"/>
      <c r="E1042" s="844"/>
      <c r="F1042" s="844"/>
      <c r="G1042" s="845"/>
    </row>
    <row r="1043" spans="1:7" ht="15.75" thickBot="1" x14ac:dyDescent="0.3">
      <c r="A1043" s="403" t="str">
        <f>'02 LISTA CONTROLLO E RAPPORTO'!A1020</f>
        <v/>
      </c>
      <c r="B1043" s="222"/>
      <c r="C1043" s="849" t="str">
        <f>'02 LISTA CONTROLLO E RAPPORTO'!C1020</f>
        <v>-        Raccordo diretto tramite cavo EMP o punto di sezionamento EMP con scatola di raccordo.</v>
      </c>
      <c r="D1043" s="850"/>
      <c r="E1043" s="850"/>
      <c r="F1043" s="850"/>
      <c r="G1043" s="851"/>
    </row>
    <row r="1044" spans="1:7" ht="29.45" customHeight="1" thickBot="1" x14ac:dyDescent="0.3">
      <c r="A1044" s="416" t="str">
        <f>'02 LISTA CONTROLLO E RAPPORTO'!A1021</f>
        <v/>
      </c>
      <c r="B1044" s="190">
        <v>6500</v>
      </c>
      <c r="C1044" s="417" t="str">
        <f>'02 LISTA CONTROLLO E RAPPORTO'!C1021</f>
        <v xml:space="preserve">Difetti straordinari nel capitolo «Approvvigionamento di elettricità» secondo le Istruzioni CPCP (art.11 cpv. 5) </v>
      </c>
      <c r="D1044" s="418"/>
      <c r="E1044" s="824"/>
      <c r="F1044" s="824"/>
      <c r="G1044" s="825"/>
    </row>
    <row r="1045" spans="1:7" ht="15" customHeight="1" x14ac:dyDescent="0.25">
      <c r="A1045" s="419" t="str">
        <f>'02 LISTA CONTROLLO E RAPPORTO'!A1022</f>
        <v/>
      </c>
      <c r="B1045" s="191">
        <v>6501</v>
      </c>
      <c r="C1045" s="420" t="str">
        <f>'02 LISTA CONTROLLO E RAPPORTO'!C1022</f>
        <v>Descrizione del difetto:</v>
      </c>
      <c r="D1045" s="421"/>
      <c r="E1045" s="428"/>
      <c r="F1045" s="428"/>
      <c r="G1045" s="429"/>
    </row>
    <row r="1046" spans="1:7" ht="15" customHeight="1" x14ac:dyDescent="0.25">
      <c r="A1046" s="422" t="str">
        <f>'02 LISTA CONTROLLO E RAPPORTO'!A1023</f>
        <v/>
      </c>
      <c r="B1046" s="192">
        <v>6502</v>
      </c>
      <c r="C1046" s="423" t="str">
        <f>'02 LISTA CONTROLLO E RAPPORTO'!C1023</f>
        <v>Descrizione del difetto:</v>
      </c>
      <c r="D1046" s="424"/>
      <c r="E1046" s="430"/>
      <c r="F1046" s="430"/>
      <c r="G1046" s="431"/>
    </row>
    <row r="1047" spans="1:7" ht="15" customHeight="1" thickBot="1" x14ac:dyDescent="0.3">
      <c r="A1047" s="425" t="str">
        <f>'02 LISTA CONTROLLO E RAPPORTO'!A1024</f>
        <v/>
      </c>
      <c r="B1047" s="193">
        <v>6503</v>
      </c>
      <c r="C1047" s="426" t="str">
        <f>'02 LISTA CONTROLLO E RAPPORTO'!C1024</f>
        <v xml:space="preserve">Descrizione del difetto: </v>
      </c>
      <c r="D1047" s="427"/>
      <c r="E1047" s="432"/>
      <c r="F1047" s="432"/>
      <c r="G1047" s="433"/>
    </row>
    <row r="1048" spans="1:7" ht="19.5" thickBot="1" x14ac:dyDescent="0.3">
      <c r="A1048" s="385" t="str">
        <f>'02 LISTA CONTROLLO E RAPPORTO'!A1025</f>
        <v/>
      </c>
      <c r="B1048" s="386">
        <v>7000</v>
      </c>
      <c r="C1048" s="387" t="str">
        <f>'02 LISTA CONTROLLO E RAPPORTO'!C1025</f>
        <v>Trasmissioni (trm) e telematica</v>
      </c>
      <c r="D1048" s="434"/>
      <c r="E1048" s="841"/>
      <c r="F1048" s="841"/>
      <c r="G1048" s="842"/>
    </row>
    <row r="1049" spans="1:7" ht="15" customHeight="1" thickBot="1" x14ac:dyDescent="0.3">
      <c r="A1049" s="389" t="str">
        <f>'02 LISTA CONTROLLO E RAPPORTO'!A1026</f>
        <v/>
      </c>
      <c r="B1049" s="390">
        <v>7100</v>
      </c>
      <c r="C1049" s="408" t="str">
        <f>'02 LISTA CONTROLLO E RAPPORTO'!C1026</f>
        <v>Trm interna</v>
      </c>
      <c r="D1049" s="409"/>
      <c r="E1049" s="410"/>
      <c r="F1049" s="410"/>
      <c r="G1049" s="411"/>
    </row>
    <row r="1050" spans="1:7" ht="15" customHeight="1" thickBot="1" x14ac:dyDescent="0.3">
      <c r="A1050" s="395" t="str">
        <f>'02 LISTA CONTROLLO E RAPPORTO'!A1027</f>
        <v/>
      </c>
      <c r="B1050" s="203">
        <v>7101</v>
      </c>
      <c r="C1050" s="144" t="str">
        <f>'02 LISTA CONTROLLO E RAPPORTO'!C1027</f>
        <v>Telefonia a batteria locale (BL) - da verificare nei rifugi in cui è presente o prescritta la telefonia BL (rifugi a partire da 400 posti protetti)</v>
      </c>
      <c r="D1050" s="396"/>
      <c r="E1050" s="826"/>
      <c r="F1050" s="827"/>
      <c r="G1050" s="828"/>
    </row>
    <row r="1051" spans="1:7" ht="29.45" customHeight="1" x14ac:dyDescent="0.25">
      <c r="A1051" s="399" t="str">
        <f>'02 LISTA CONTROLLO E RAPPORTO'!A1028</f>
        <v/>
      </c>
      <c r="B1051" s="400"/>
      <c r="C1051" s="846" t="str">
        <f>'02 LISTA CONTROLLO E RAPPORTO'!C1028</f>
        <v>Da verificare nei rifugi in cui è presente o prescritta la telefonia BL (rifugi a partire da 400 posti protetti)</v>
      </c>
      <c r="D1051" s="847"/>
      <c r="E1051" s="847"/>
      <c r="F1051" s="847"/>
      <c r="G1051" s="848"/>
    </row>
    <row r="1052" spans="1:7" ht="43.7" customHeight="1" x14ac:dyDescent="0.25">
      <c r="A1052" s="406" t="str">
        <f>'02 LISTA CONTROLLO E RAPPORTO'!A1029</f>
        <v/>
      </c>
      <c r="B1052" s="187">
        <v>7101.01</v>
      </c>
      <c r="C1052" s="58" t="str">
        <f>'02 LISTA CONTROLLO E RAPPORTO'!C1029</f>
        <v>Descrizione del difetto: non tutti gli scaricatori di sovratensione degli impianti radio e telefonici sono stati sostituiti con il tipo UCT 245 I.</v>
      </c>
      <c r="D1052" s="407" t="s">
        <v>0</v>
      </c>
      <c r="E1052" s="340"/>
      <c r="F1052" s="340"/>
      <c r="G1052" s="341"/>
    </row>
    <row r="1053" spans="1:7" x14ac:dyDescent="0.25">
      <c r="A1053" s="401" t="str">
        <f>'02 LISTA CONTROLLO E RAPPORTO'!A1030</f>
        <v/>
      </c>
      <c r="B1053" s="226"/>
      <c r="C1053" s="829" t="str">
        <f>'02 LISTA CONTROLLO E RAPPORTO'!C1030</f>
        <v>I vecchi scaricatori di sovratensione devono essere sostituiti con nuovi modelli del tipo UCT 245 I.</v>
      </c>
      <c r="D1053" s="830"/>
      <c r="E1053" s="830"/>
      <c r="F1053" s="830"/>
      <c r="G1053" s="831"/>
    </row>
    <row r="1054" spans="1:7" ht="15" customHeight="1" x14ac:dyDescent="0.25">
      <c r="A1054" s="402" t="str">
        <f>'02 LISTA CONTROLLO E RAPPORTO'!A1031</f>
        <v/>
      </c>
      <c r="B1054" s="219"/>
      <c r="C1054" s="829" t="str">
        <f>'02 LISTA CONTROLLO E RAPPORTO'!C1031</f>
        <v>Di regola, devono essere sostituiti nei seguenti punti:</v>
      </c>
      <c r="D1054" s="830"/>
      <c r="E1054" s="830"/>
      <c r="F1054" s="830"/>
      <c r="G1054" s="831"/>
    </row>
    <row r="1055" spans="1:7" ht="15" customHeight="1" x14ac:dyDescent="0.25">
      <c r="A1055" s="402" t="str">
        <f>'02 LISTA CONTROLLO E RAPPORTO'!A1032</f>
        <v/>
      </c>
      <c r="B1055" s="219"/>
      <c r="C1055" s="843" t="str">
        <f>'02 LISTA CONTROLLO E RAPPORTO'!C1032</f>
        <v>-        quadro dei fusibili,</v>
      </c>
      <c r="D1055" s="844"/>
      <c r="E1055" s="844"/>
      <c r="F1055" s="844"/>
      <c r="G1055" s="845"/>
    </row>
    <row r="1056" spans="1:7" ht="15" customHeight="1" x14ac:dyDescent="0.25">
      <c r="A1056" s="402" t="str">
        <f>'02 LISTA CONTROLLO E RAPPORTO'!A1033</f>
        <v/>
      </c>
      <c r="B1056" s="219"/>
      <c r="C1056" s="843" t="str">
        <f>'02 LISTA CONTROLLO E RAPPORTO'!C1033</f>
        <v>-        scatola di raccordo BL esterna, p. es. SR 31/32,</v>
      </c>
      <c r="D1056" s="844"/>
      <c r="E1056" s="844"/>
      <c r="F1056" s="844"/>
      <c r="G1056" s="845"/>
    </row>
    <row r="1057" spans="1:7" x14ac:dyDescent="0.25">
      <c r="A1057" s="402" t="str">
        <f>'02 LISTA CONTROLLO E RAPPORTO'!A1034</f>
        <v/>
      </c>
      <c r="B1057" s="219"/>
      <c r="C1057" s="843" t="str">
        <f>'02 LISTA CONTROLLO E RAPPORTO'!C1034</f>
        <v>-        scatola di raccordo (SR 1) nella costruzione di protezione senza centrale telefonica, (impianto di protezione con installazioni di trasmissione)</v>
      </c>
      <c r="D1057" s="844"/>
      <c r="E1057" s="844"/>
      <c r="F1057" s="844"/>
      <c r="G1057" s="845"/>
    </row>
    <row r="1058" spans="1:7" ht="15" customHeight="1" x14ac:dyDescent="0.25">
      <c r="A1058" s="402" t="str">
        <f>'02 LISTA CONTROLLO E RAPPORTO'!A1035</f>
        <v/>
      </c>
      <c r="B1058" s="219"/>
      <c r="C1058" s="843" t="str">
        <f>'02 LISTA CONTROLLO E RAPPORTO'!C1035</f>
        <v>-        quadro di connessione d’antenna,</v>
      </c>
      <c r="D1058" s="844"/>
      <c r="E1058" s="844"/>
      <c r="F1058" s="844"/>
      <c r="G1058" s="845"/>
    </row>
    <row r="1059" spans="1:7" ht="15" customHeight="1" x14ac:dyDescent="0.25">
      <c r="A1059" s="402" t="str">
        <f>'02 LISTA CONTROLLO E RAPPORTO'!A1036</f>
        <v/>
      </c>
      <c r="B1059" s="219"/>
      <c r="C1059" s="843" t="str">
        <f>'02 LISTA CONTROLLO E RAPPORTO'!C1036</f>
        <v>-        presa per impianti di radiocomunicazione e</v>
      </c>
      <c r="D1059" s="844"/>
      <c r="E1059" s="844"/>
      <c r="F1059" s="844"/>
      <c r="G1059" s="845"/>
    </row>
    <row r="1060" spans="1:7" ht="15" customHeight="1" x14ac:dyDescent="0.25">
      <c r="A1060" s="402" t="str">
        <f>'02 LISTA CONTROLLO E RAPPORTO'!A1037</f>
        <v/>
      </c>
      <c r="B1060" s="219"/>
      <c r="C1060" s="843" t="str">
        <f>'02 LISTA CONTROLLO E RAPPORTO'!C1037</f>
        <v>-        scaricatori di sovratensione di riserva.</v>
      </c>
      <c r="D1060" s="844"/>
      <c r="E1060" s="844"/>
      <c r="F1060" s="844"/>
      <c r="G1060" s="845"/>
    </row>
    <row r="1061" spans="1:7" x14ac:dyDescent="0.25">
      <c r="A1061" s="403" t="str">
        <f>'02 LISTA CONTROLLO E RAPPORTO'!A1038</f>
        <v/>
      </c>
      <c r="B1061" s="222"/>
      <c r="C1061" s="829" t="str">
        <f>'02 LISTA CONTROLLO E RAPPORTO'!C1038</f>
        <v>In presenza di un difetto ci si deve accordare con l’ente cantonale responsabile delle costruzioni di protezione su come procedere.</v>
      </c>
      <c r="D1061" s="830"/>
      <c r="E1061" s="830"/>
      <c r="F1061" s="830"/>
      <c r="G1061" s="831"/>
    </row>
    <row r="1062" spans="1:7" ht="29.45" customHeight="1" x14ac:dyDescent="0.25">
      <c r="A1062" s="406" t="str">
        <f>'02 LISTA CONTROLLO E RAPPORTO'!A1039</f>
        <v/>
      </c>
      <c r="B1062" s="187">
        <v>7101.02</v>
      </c>
      <c r="C1062" s="58" t="str">
        <f>'02 LISTA CONTROLLO E RAPPORTO'!C1039</f>
        <v>Descrizione del difetto: lo schema di principio della telefonia BL aggiornato non è affisso alla parete del centro telematico/ufficio del rifugio.</v>
      </c>
      <c r="D1062" s="407" t="s">
        <v>0</v>
      </c>
      <c r="E1062" s="340"/>
      <c r="F1062" s="340"/>
      <c r="G1062" s="341"/>
    </row>
    <row r="1063" spans="1:7" x14ac:dyDescent="0.25">
      <c r="A1063" s="401" t="str">
        <f>'02 LISTA CONTROLLO E RAPPORTO'!A1040</f>
        <v/>
      </c>
      <c r="B1063" s="226"/>
      <c r="C1063" s="829" t="str">
        <f>'02 LISTA CONTROLLO E RAPPORTO'!C1040</f>
        <v>Questo schema dev’essere realizzato e affisso in modo ben visibile nel locale telematica.</v>
      </c>
      <c r="D1063" s="830"/>
      <c r="E1063" s="830"/>
      <c r="F1063" s="830"/>
      <c r="G1063" s="831"/>
    </row>
    <row r="1064" spans="1:7" x14ac:dyDescent="0.25">
      <c r="A1064" s="403" t="str">
        <f>'02 LISTA CONTROLLO E RAPPORTO'!A1041</f>
        <v/>
      </c>
      <c r="B1064" s="222"/>
      <c r="C1064" s="829" t="str">
        <f>'02 LISTA CONTROLLO E RAPPORTO'!C1041</f>
        <v>Lo schema di principio della telefonia BL deve mostrare come sono installati i collegamenti via cavo.</v>
      </c>
      <c r="D1064" s="830"/>
      <c r="E1064" s="830"/>
      <c r="F1064" s="830"/>
      <c r="G1064" s="831"/>
    </row>
    <row r="1065" spans="1:7" ht="43.7" customHeight="1" x14ac:dyDescent="0.25">
      <c r="A1065" s="406" t="str">
        <f>'02 LISTA CONTROLLO E RAPPORTO'!A1042</f>
        <v/>
      </c>
      <c r="B1065" s="187">
        <v>7101.03</v>
      </c>
      <c r="C1065" s="58" t="str">
        <f>'02 LISTA CONTROLLO E RAPPORTO'!C1042</f>
        <v>Descrizione del difetto: lo schema di funzionamento della telefonia BL aggiornato (collegamento punto-punto) non è affisso alla parete del centro telematico/ufficio del rifugio.</v>
      </c>
      <c r="D1065" s="407" t="s">
        <v>0</v>
      </c>
      <c r="E1065" s="340"/>
      <c r="F1065" s="340"/>
      <c r="G1065" s="341"/>
    </row>
    <row r="1066" spans="1:7" x14ac:dyDescent="0.25">
      <c r="A1066" s="401" t="str">
        <f>'02 LISTA CONTROLLO E RAPPORTO'!A1043</f>
        <v/>
      </c>
      <c r="B1066" s="226"/>
      <c r="C1066" s="829" t="str">
        <f>'02 LISTA CONTROLLO E RAPPORTO'!C1043</f>
        <v>Questo schema dev’essere realizzato e affisso in modo ben visibile nel locale telematica.</v>
      </c>
      <c r="D1066" s="830"/>
      <c r="E1066" s="830"/>
      <c r="F1066" s="830"/>
      <c r="G1066" s="831"/>
    </row>
    <row r="1067" spans="1:7" ht="29.45" customHeight="1" x14ac:dyDescent="0.25">
      <c r="A1067" s="403" t="str">
        <f>'02 LISTA CONTROLLO E RAPPORTO'!A1044</f>
        <v/>
      </c>
      <c r="B1067" s="222"/>
      <c r="C1067" s="829" t="str">
        <f>'02 LISTA CONTROLLO E RAPPORTO'!C1044</f>
        <v>Lo schema di funzionamento della telefonia BL deve mostrare come sono impostati i singoli collegamenti via cavo.</v>
      </c>
      <c r="D1067" s="830"/>
      <c r="E1067" s="830"/>
      <c r="F1067" s="830"/>
      <c r="G1067" s="831"/>
    </row>
    <row r="1068" spans="1:7" ht="43.7" customHeight="1" x14ac:dyDescent="0.25">
      <c r="A1068" s="406" t="str">
        <f>'02 LISTA CONTROLLO E RAPPORTO'!A1045</f>
        <v/>
      </c>
      <c r="B1068" s="187">
        <v>7101.04</v>
      </c>
      <c r="C1068" s="58" t="str">
        <f>'02 LISTA CONTROLLO E RAPPORTO'!C1045</f>
        <v>Descrizione del difetto: lo schema dei collegamenti aggiornato della telefonia della chiusa non è affisso alla parete del centro telematico/ufficio del rifugio.</v>
      </c>
      <c r="D1068" s="407" t="s">
        <v>0</v>
      </c>
      <c r="E1068" s="340"/>
      <c r="F1068" s="340"/>
      <c r="G1068" s="341"/>
    </row>
    <row r="1069" spans="1:7" x14ac:dyDescent="0.25">
      <c r="A1069" s="401" t="str">
        <f>'02 LISTA CONTROLLO E RAPPORTO'!A1046</f>
        <v/>
      </c>
      <c r="B1069" s="226"/>
      <c r="C1069" s="829" t="str">
        <f>'02 LISTA CONTROLLO E RAPPORTO'!C1046</f>
        <v>Questo schema dev’essere realizzato e affisso in modo ben visibile nel locale telematica.</v>
      </c>
      <c r="D1069" s="830"/>
      <c r="E1069" s="830"/>
      <c r="F1069" s="830"/>
      <c r="G1069" s="831"/>
    </row>
    <row r="1070" spans="1:7" ht="29.45" customHeight="1" x14ac:dyDescent="0.25">
      <c r="A1070" s="402" t="str">
        <f>'02 LISTA CONTROLLO E RAPPORTO'!A1047</f>
        <v/>
      </c>
      <c r="B1070" s="219"/>
      <c r="C1070" s="829" t="str">
        <f>'02 LISTA CONTROLLO E RAPPORTO'!C1047</f>
        <v xml:space="preserve">Lo schema dei collegamenti della telefonia da chiusa deve mostrare come sono raccordati i diversi collegamenti. </v>
      </c>
      <c r="D1070" s="830"/>
      <c r="E1070" s="830"/>
      <c r="F1070" s="830"/>
      <c r="G1070" s="831"/>
    </row>
    <row r="1071" spans="1:7" ht="29.45" customHeight="1" x14ac:dyDescent="0.25">
      <c r="A1071" s="403" t="str">
        <f>'02 LISTA CONTROLLO E RAPPORTO'!A1048</f>
        <v/>
      </c>
      <c r="B1071" s="222"/>
      <c r="C1071" s="829" t="str">
        <f>'02 LISTA CONTROLLO E RAPPORTO'!C1048</f>
        <v>Con la soppressione della centrale telefonica BL, i collegamenti e il funzionamento devono essere riportati in uno schema separato.</v>
      </c>
      <c r="D1071" s="830"/>
      <c r="E1071" s="830"/>
      <c r="F1071" s="830"/>
      <c r="G1071" s="831"/>
    </row>
    <row r="1072" spans="1:7" ht="29.45" customHeight="1" x14ac:dyDescent="0.25">
      <c r="A1072" s="406" t="str">
        <f>'02 LISTA CONTROLLO E RAPPORTO'!A1049</f>
        <v/>
      </c>
      <c r="B1072" s="187">
        <v>7101.05</v>
      </c>
      <c r="C1072" s="58" t="str">
        <f>'02 LISTA CONTROLLO E RAPPORTO'!C1049</f>
        <v>Descrizione del difetto: sono state apportate modifiche (modifica dei collegamenti saldati, modifica del cablaggio) al quadro principale dell’impianto telefonico.</v>
      </c>
      <c r="D1072" s="407" t="s">
        <v>0</v>
      </c>
      <c r="E1072" s="340"/>
      <c r="F1072" s="340"/>
      <c r="G1072" s="341"/>
    </row>
    <row r="1073" spans="1:7" ht="28.7" customHeight="1" x14ac:dyDescent="0.25">
      <c r="A1073" s="399" t="str">
        <f>'02 LISTA CONTROLLO E RAPPORTO'!A1050</f>
        <v/>
      </c>
      <c r="B1073" s="400"/>
      <c r="C1073" s="829" t="str">
        <f>'02 LISTA CONTROLLO E RAPPORTO'!C1050</f>
        <v>Per questo motivo il quadro è solo parzialmente pronto all’esercizio. Lo stato originale, che deve corrispondere ai documenti tecnici, va ripristinato da uno specialista.</v>
      </c>
      <c r="D1073" s="830"/>
      <c r="E1073" s="830"/>
      <c r="F1073" s="830"/>
      <c r="G1073" s="831"/>
    </row>
    <row r="1074" spans="1:7" ht="29.45" customHeight="1" x14ac:dyDescent="0.25">
      <c r="A1074" s="406" t="str">
        <f>'02 LISTA CONTROLLO E RAPPORTO'!A1051</f>
        <v/>
      </c>
      <c r="B1074" s="187">
        <v>7101.06</v>
      </c>
      <c r="C1074" s="58" t="str">
        <f>'02 LISTA CONTROLLO E RAPPORTO'!C1051</f>
        <v>Descrizione del difetto: mancano i telefoni della chiusa.</v>
      </c>
      <c r="D1074" s="407" t="s">
        <v>0</v>
      </c>
      <c r="E1074" s="340"/>
      <c r="F1074" s="340"/>
      <c r="G1074" s="341"/>
    </row>
    <row r="1075" spans="1:7" ht="29.45" customHeight="1" x14ac:dyDescent="0.25">
      <c r="A1075" s="399" t="str">
        <f>'02 LISTA CONTROLLO E RAPPORTO'!A1052</f>
        <v/>
      </c>
      <c r="B1075" s="400"/>
      <c r="C1075" s="829" t="str">
        <f>'02 LISTA CONTROLLO E RAPPORTO'!C1052</f>
        <v>I telefoni devono essere procurati da uno specialista e montati secondo la circolare dell’UFPC del 10 gennaio 1994 «Attribuzione dei telefoni da chiusa ST-88».</v>
      </c>
      <c r="D1075" s="830"/>
      <c r="E1075" s="830"/>
      <c r="F1075" s="830"/>
      <c r="G1075" s="831"/>
    </row>
    <row r="1076" spans="1:7" ht="29.45" customHeight="1" x14ac:dyDescent="0.25">
      <c r="A1076" s="406" t="str">
        <f>'02 LISTA CONTROLLO E RAPPORTO'!A1053</f>
        <v/>
      </c>
      <c r="B1076" s="187">
        <v>7101.07</v>
      </c>
      <c r="C1076" s="58" t="str">
        <f>'02 LISTA CONTROLLO E RAPPORTO'!C1053</f>
        <v>Descrizione del difetto: I telefoni della chiusa non sono montati e contrassegnati correttamente.</v>
      </c>
      <c r="D1076" s="407" t="s">
        <v>0</v>
      </c>
      <c r="E1076" s="340"/>
      <c r="F1076" s="340"/>
      <c r="G1076" s="341"/>
    </row>
    <row r="1077" spans="1:7" ht="28.7" customHeight="1" x14ac:dyDescent="0.25">
      <c r="A1077" s="401" t="str">
        <f>'02 LISTA CONTROLLO E RAPPORTO'!A1054</f>
        <v/>
      </c>
      <c r="B1077" s="226"/>
      <c r="C1077" s="838" t="str">
        <f>'02 LISTA CONTROLLO E RAPPORTO'!C1054</f>
        <v>Secondo il manuale tecnico della stazione murale WS-88/1 e WS-88/2, oppure secondo le istruzioni di montaggio, il telefono da chiusa ST-88 va montato nei seguenti punti:</v>
      </c>
      <c r="D1077" s="839"/>
      <c r="E1077" s="839"/>
      <c r="F1077" s="839"/>
      <c r="G1077" s="840"/>
    </row>
    <row r="1078" spans="1:7" ht="15" customHeight="1" x14ac:dyDescent="0.25">
      <c r="A1078" s="402" t="str">
        <f>'02 LISTA CONTROLLO E RAPPORTO'!A1055</f>
        <v/>
      </c>
      <c r="B1078" s="219"/>
      <c r="C1078" s="835" t="str">
        <f>'02 LISTA CONTROLLO E RAPPORTO'!C1055</f>
        <v>-        stazione murale WS-88/1 nella chiusa,</v>
      </c>
      <c r="D1078" s="836"/>
      <c r="E1078" s="836"/>
      <c r="F1078" s="836"/>
      <c r="G1078" s="837"/>
    </row>
    <row r="1079" spans="1:7" ht="43.7" customHeight="1" x14ac:dyDescent="0.25">
      <c r="A1079" s="402" t="str">
        <f>'02 LISTA CONTROLLO E RAPPORTO'!A1056</f>
        <v/>
      </c>
      <c r="B1079" s="219"/>
      <c r="C1079" s="835" t="str">
        <f>'02 LISTA CONTROLLO E RAPPORTO'!C1056</f>
        <v>-        stazione murale WS-88/2, di principio da collocare nella parte coperta dell’accesso, sotto la tettoia (prima della tenda o della porta blindata verso la zona sporca, in nessun caso nella zona pulita della predisinfezione, risp. del vano d’attesa) e</v>
      </c>
      <c r="D1079" s="836"/>
      <c r="E1079" s="836"/>
      <c r="F1079" s="836"/>
      <c r="G1079" s="837"/>
    </row>
    <row r="1080" spans="1:7" ht="15" customHeight="1" x14ac:dyDescent="0.25">
      <c r="A1080" s="402" t="str">
        <f>'02 LISTA CONTROLLO E RAPPORTO'!A1057</f>
        <v/>
      </c>
      <c r="B1080" s="219"/>
      <c r="C1080" s="835" t="str">
        <f>'02 LISTA CONTROLLO E RAPPORTO'!C1057</f>
        <v>-        apparecchio da tavolo nel centro telematico/ufficio della costruzione di protezione.</v>
      </c>
      <c r="D1080" s="836"/>
      <c r="E1080" s="836"/>
      <c r="F1080" s="836"/>
      <c r="G1080" s="837"/>
    </row>
    <row r="1081" spans="1:7" ht="43.7" customHeight="1" x14ac:dyDescent="0.25">
      <c r="A1081" s="402" t="str">
        <f>'02 LISTA CONTROLLO E RAPPORTO'!A1058</f>
        <v/>
      </c>
      <c r="B1081" s="219"/>
      <c r="C1081" s="838" t="str">
        <f>'02 LISTA CONTROLLO E RAPPORTO'!C1058</f>
        <v>Se la costruzione di protezione ha più accessi che telefoni da chiusa (ST-88) assegnati, questi devono essere montati negli accessi più importanti (vedi circolare dell’UFPC del 10 gennaio 1994 «Attribuzione dei telefoni da chiusa ST-88»).</v>
      </c>
      <c r="D1081" s="839"/>
      <c r="E1081" s="839"/>
      <c r="F1081" s="839"/>
      <c r="G1081" s="840"/>
    </row>
    <row r="1082" spans="1:7" ht="29.45" customHeight="1" x14ac:dyDescent="0.25">
      <c r="A1082" s="402" t="str">
        <f>'02 LISTA CONTROLLO E RAPPORTO'!A1059</f>
        <v/>
      </c>
      <c r="B1082" s="219"/>
      <c r="C1082" s="838" t="str">
        <f>'02 LISTA CONTROLLO E RAPPORTO'!C1059</f>
        <v>I collegamenti necessari devono essere eseguiti nel quadro di raccordo, contrassegnati e aggiunti nello schema di funzionamento dei telefoni.</v>
      </c>
      <c r="D1082" s="839"/>
      <c r="E1082" s="839"/>
      <c r="F1082" s="839"/>
      <c r="G1082" s="840"/>
    </row>
    <row r="1083" spans="1:7" ht="15" customHeight="1" x14ac:dyDescent="0.25">
      <c r="A1083" s="402" t="str">
        <f>'02 LISTA CONTROLLO E RAPPORTO'!A1060</f>
        <v/>
      </c>
      <c r="B1083" s="219"/>
      <c r="C1083" s="838" t="str">
        <f>'02 LISTA CONTROLLO E RAPPORTO'!C1060</f>
        <v>Marcature:</v>
      </c>
      <c r="D1083" s="839"/>
      <c r="E1083" s="839"/>
      <c r="F1083" s="839"/>
      <c r="G1083" s="840"/>
    </row>
    <row r="1084" spans="1:7" ht="29.45" customHeight="1" x14ac:dyDescent="0.25">
      <c r="A1084" s="402" t="str">
        <f>'02 LISTA CONTROLLO E RAPPORTO'!A1061</f>
        <v/>
      </c>
      <c r="B1084" s="219"/>
      <c r="C1084" s="838" t="str">
        <f>'02 LISTA CONTROLLO E RAPPORTO'!C1061</f>
        <v>-        presa nella chiusa (occupazione dell’allacciamento, risp. numero dell’allacciamento dei fili secondo lo schema di principio / schema di funzionamento),</v>
      </c>
      <c r="D1084" s="839"/>
      <c r="E1084" s="839"/>
      <c r="F1084" s="839"/>
      <c r="G1084" s="840"/>
    </row>
    <row r="1085" spans="1:7" ht="15" customHeight="1" x14ac:dyDescent="0.25">
      <c r="A1085" s="402" t="str">
        <f>'02 LISTA CONTROLLO E RAPPORTO'!A1062</f>
        <v/>
      </c>
      <c r="B1085" s="219"/>
      <c r="C1085" s="838" t="str">
        <f>'02 LISTA CONTROLLO E RAPPORTO'!C1062</f>
        <v>-        presa per il telefono da chiusa nel centro telematica e</v>
      </c>
      <c r="D1085" s="839"/>
      <c r="E1085" s="839"/>
      <c r="F1085" s="839"/>
      <c r="G1085" s="840"/>
    </row>
    <row r="1086" spans="1:7" ht="15" customHeight="1" x14ac:dyDescent="0.25">
      <c r="A1086" s="403" t="str">
        <f>'02 LISTA CONTROLLO E RAPPORTO'!A1063</f>
        <v/>
      </c>
      <c r="B1086" s="222"/>
      <c r="C1086" s="838" t="str">
        <f>'02 LISTA CONTROLLO E RAPPORTO'!C1063</f>
        <v>-        allacciamenti dei collegamenti sul quadro di raccordo BL.</v>
      </c>
      <c r="D1086" s="839"/>
      <c r="E1086" s="839"/>
      <c r="F1086" s="839"/>
      <c r="G1086" s="840"/>
    </row>
    <row r="1087" spans="1:7" ht="15" customHeight="1" x14ac:dyDescent="0.25">
      <c r="A1087" s="406" t="str">
        <f>'02 LISTA CONTROLLO E RAPPORTO'!A1064</f>
        <v/>
      </c>
      <c r="B1087" s="187">
        <v>7101.08</v>
      </c>
      <c r="C1087" s="58" t="str">
        <f>'02 LISTA CONTROLLO E RAPPORTO'!C1064</f>
        <v>Descrizione del difetto: i telefoni della chiusa non funzionano.</v>
      </c>
      <c r="D1087" s="407" t="s">
        <v>0</v>
      </c>
      <c r="E1087" s="340"/>
      <c r="F1087" s="340"/>
      <c r="G1087" s="341"/>
    </row>
    <row r="1088" spans="1:7" ht="15" customHeight="1" thickBot="1" x14ac:dyDescent="0.3">
      <c r="A1088" s="399" t="str">
        <f>'02 LISTA CONTROLLO E RAPPORTO'!A1065</f>
        <v/>
      </c>
      <c r="B1088" s="400"/>
      <c r="C1088" s="821" t="str">
        <f>'02 LISTA CONTROLLO E RAPPORTO'!C1065</f>
        <v>I telefoni devono essere riparati da uno specialista.</v>
      </c>
      <c r="D1088" s="822"/>
      <c r="E1088" s="822"/>
      <c r="F1088" s="822"/>
      <c r="G1088" s="823"/>
    </row>
    <row r="1089" spans="1:7" ht="15" customHeight="1" thickBot="1" x14ac:dyDescent="0.3">
      <c r="A1089" s="389" t="str">
        <f>'02 LISTA CONTROLLO E RAPPORTO'!A1066</f>
        <v/>
      </c>
      <c r="B1089" s="390">
        <v>7200</v>
      </c>
      <c r="C1089" s="408" t="str">
        <f>'02 LISTA CONTROLLO E RAPPORTO'!C1066</f>
        <v>Radiocomunicazione 200 MHz</v>
      </c>
      <c r="D1089" s="409"/>
      <c r="E1089" s="410"/>
      <c r="F1089" s="410"/>
      <c r="G1089" s="411"/>
    </row>
    <row r="1090" spans="1:7" ht="43.7" customHeight="1" thickBot="1" x14ac:dyDescent="0.3">
      <c r="A1090" s="395" t="str">
        <f>'02 LISTA CONTROLLO E RAPPORTO'!A1067</f>
        <v/>
      </c>
      <c r="B1090" s="203">
        <v>7201</v>
      </c>
      <c r="C1090" s="144" t="str">
        <f>'02 LISTA CONTROLLO E RAPPORTO'!C1067</f>
        <v>Documenti, materiale, collegamenti - da verificare nei rifugi dove è prescritta la radiocomunicazione 200 MHz (rifugi a partire da 400 posti protetti) o dove è presente.</v>
      </c>
      <c r="D1090" s="443"/>
      <c r="E1090" s="826"/>
      <c r="F1090" s="827"/>
      <c r="G1090" s="828"/>
    </row>
    <row r="1091" spans="1:7" ht="43.7" customHeight="1" x14ac:dyDescent="0.25">
      <c r="A1091" s="404" t="str">
        <f>'02 LISTA CONTROLLO E RAPPORTO'!A1068</f>
        <v/>
      </c>
      <c r="B1091" s="186">
        <v>7201.01</v>
      </c>
      <c r="C1091" s="66" t="str">
        <f>'02 LISTA CONTROLLO E RAPPORTO'!C1068</f>
        <v>Descrizione del difetto: lo schema di funzionamento aggiornato non è affisso alla parete del centro telematico/ufficio del rifugio o del posto radio.</v>
      </c>
      <c r="D1091" s="405" t="s">
        <v>0</v>
      </c>
      <c r="E1091" s="340"/>
      <c r="F1091" s="340"/>
      <c r="G1091" s="341"/>
    </row>
    <row r="1092" spans="1:7" ht="29.45" customHeight="1" x14ac:dyDescent="0.25">
      <c r="A1092" s="399" t="str">
        <f>'02 LISTA CONTROLLO E RAPPORTO'!A1069</f>
        <v/>
      </c>
      <c r="B1092" s="400"/>
      <c r="C1092" s="829" t="str">
        <f>'02 LISTA CONTROLLO E RAPPORTO'!C1069</f>
        <v>Questo schema dev’essere realizzato e affisso in modo ben visibile nel centro telematica/ufficio del rifugio oppure vicino alle postazioni radio.</v>
      </c>
      <c r="D1092" s="830"/>
      <c r="E1092" s="830"/>
      <c r="F1092" s="830"/>
      <c r="G1092" s="831"/>
    </row>
    <row r="1093" spans="1:7" ht="29.45" customHeight="1" x14ac:dyDescent="0.25">
      <c r="A1093" s="406" t="str">
        <f>'02 LISTA CONTROLLO E RAPPORTO'!A1070</f>
        <v/>
      </c>
      <c r="B1093" s="187">
        <v>7201.02</v>
      </c>
      <c r="C1093" s="58" t="str">
        <f>'02 LISTA CONTROLLO E RAPPORTO'!C1070</f>
        <v>Descrizione del difetto: non è presente un supporto d’antenna nella zona d’entrata o della rampa, presso l’uscita di soccorso o sul tetto.</v>
      </c>
      <c r="D1093" s="407" t="s">
        <v>0</v>
      </c>
      <c r="E1093" s="340"/>
      <c r="F1093" s="340"/>
      <c r="G1093" s="341"/>
    </row>
    <row r="1094" spans="1:7" x14ac:dyDescent="0.25">
      <c r="A1094" s="401" t="str">
        <f>'02 LISTA CONTROLLO E RAPPORTO'!A1071</f>
        <v/>
      </c>
      <c r="B1094" s="226"/>
      <c r="C1094" s="838" t="str">
        <f>'02 LISTA CONTROLLO E RAPPORTO'!C1071</f>
        <v>Per l’antenna esterna «SEA 80 S» si deve montare un supporto d’antenna nei seguenti punti:</v>
      </c>
      <c r="D1094" s="839"/>
      <c r="E1094" s="839"/>
      <c r="F1094" s="839"/>
      <c r="G1094" s="840"/>
    </row>
    <row r="1095" spans="1:7" ht="15" customHeight="1" x14ac:dyDescent="0.25">
      <c r="A1095" s="402" t="str">
        <f>'02 LISTA CONTROLLO E RAPPORTO'!A1072</f>
        <v/>
      </c>
      <c r="B1095" s="219"/>
      <c r="C1095" s="835" t="str">
        <f>'02 LISTA CONTROLLO E RAPPORTO'!C1072</f>
        <v>-        entrata,</v>
      </c>
      <c r="D1095" s="836"/>
      <c r="E1095" s="836"/>
      <c r="F1095" s="836"/>
      <c r="G1095" s="837"/>
    </row>
    <row r="1096" spans="1:7" ht="15" customHeight="1" x14ac:dyDescent="0.25">
      <c r="A1096" s="402" t="str">
        <f>'02 LISTA CONTROLLO E RAPPORTO'!A1073</f>
        <v/>
      </c>
      <c r="B1096" s="219"/>
      <c r="C1096" s="835" t="str">
        <f>'02 LISTA CONTROLLO E RAPPORTO'!C1073</f>
        <v>-        rampa,</v>
      </c>
      <c r="D1096" s="836"/>
      <c r="E1096" s="836"/>
      <c r="F1096" s="836"/>
      <c r="G1096" s="837"/>
    </row>
    <row r="1097" spans="1:7" ht="15" customHeight="1" x14ac:dyDescent="0.25">
      <c r="A1097" s="402" t="str">
        <f>'02 LISTA CONTROLLO E RAPPORTO'!A1074</f>
        <v/>
      </c>
      <c r="B1097" s="219"/>
      <c r="C1097" s="835" t="str">
        <f>'02 LISTA CONTROLLO E RAPPORTO'!C1074</f>
        <v>-        uscita di soccorso (presa e scarico ventilazione) e</v>
      </c>
      <c r="D1097" s="836"/>
      <c r="E1097" s="836"/>
      <c r="F1097" s="836"/>
      <c r="G1097" s="837"/>
    </row>
    <row r="1098" spans="1:7" ht="15" customHeight="1" x14ac:dyDescent="0.25">
      <c r="A1098" s="403" t="str">
        <f>'02 LISTA CONTROLLO E RAPPORTO'!A1075</f>
        <v/>
      </c>
      <c r="B1098" s="222"/>
      <c r="C1098" s="835" t="str">
        <f>'02 LISTA CONTROLLO E RAPPORTO'!C1075</f>
        <v>-        tetto.</v>
      </c>
      <c r="D1098" s="836"/>
      <c r="E1098" s="836"/>
      <c r="F1098" s="836"/>
      <c r="G1098" s="837"/>
    </row>
    <row r="1099" spans="1:7" ht="29.45" customHeight="1" x14ac:dyDescent="0.25">
      <c r="A1099" s="406" t="str">
        <f>'02 LISTA CONTROLLO E RAPPORTO'!A1076</f>
        <v/>
      </c>
      <c r="B1099" s="187">
        <v>7201.03</v>
      </c>
      <c r="C1099" s="58" t="str">
        <f>'02 LISTA CONTROLLO E RAPPORTO'!C1076</f>
        <v>Descrizione del difetto: nel locale telematica manca l’antenna esterna SEA-80 S con il relativo cavo di collegamento.</v>
      </c>
      <c r="D1099" s="407" t="s">
        <v>0</v>
      </c>
      <c r="E1099" s="340"/>
      <c r="F1099" s="340"/>
      <c r="G1099" s="341"/>
    </row>
    <row r="1100" spans="1:7" x14ac:dyDescent="0.25">
      <c r="A1100" s="399" t="str">
        <f>'02 LISTA CONTROLLO E RAPPORTO'!A1077</f>
        <v/>
      </c>
      <c r="B1100" s="400"/>
      <c r="C1100" s="829" t="str">
        <f>'02 LISTA CONTROLLO E RAPPORTO'!C1077</f>
        <v>Si deve procurare un’antenna corrispondente con i rispettivi cavi di collegamento.</v>
      </c>
      <c r="D1100" s="830"/>
      <c r="E1100" s="830"/>
      <c r="F1100" s="830"/>
      <c r="G1100" s="831"/>
    </row>
    <row r="1101" spans="1:7" ht="29.45" customHeight="1" x14ac:dyDescent="0.25">
      <c r="A1101" s="406" t="str">
        <f>'02 LISTA CONTROLLO E RAPPORTO'!A1078</f>
        <v/>
      </c>
      <c r="B1101" s="187">
        <v>7201.04</v>
      </c>
      <c r="C1101" s="58" t="str">
        <f>'02 LISTA CONTROLLO E RAPPORTO'!C1078</f>
        <v>Descrizione del difetto: mancano i cavi patch per il collegamento radio presso il posto radio 200 MHz.</v>
      </c>
      <c r="D1101" s="407" t="s">
        <v>0</v>
      </c>
      <c r="E1101" s="340"/>
      <c r="F1101" s="340"/>
      <c r="G1101" s="341"/>
    </row>
    <row r="1102" spans="1:7" ht="15" customHeight="1" x14ac:dyDescent="0.25">
      <c r="A1102" s="399" t="str">
        <f>'02 LISTA CONTROLLO E RAPPORTO'!A1079</f>
        <v/>
      </c>
      <c r="B1102" s="400"/>
      <c r="C1102" s="829" t="str">
        <f>'02 LISTA CONTROLLO E RAPPORTO'!C1079</f>
        <v>I cavi devono essere procurati e contrassegnati secondo lo scopo previsto.</v>
      </c>
      <c r="D1102" s="830"/>
      <c r="E1102" s="830"/>
      <c r="F1102" s="830"/>
      <c r="G1102" s="831"/>
    </row>
    <row r="1103" spans="1:7" ht="29.45" customHeight="1" x14ac:dyDescent="0.25">
      <c r="A1103" s="406" t="str">
        <f>'02 LISTA CONTROLLO E RAPPORTO'!A1080</f>
        <v/>
      </c>
      <c r="B1103" s="187">
        <v>7201.05</v>
      </c>
      <c r="C1103" s="58" t="str">
        <f>'02 LISTA CONTROLLO E RAPPORTO'!C1080</f>
        <v>Descrizione del difetto: nella costruzione di protezione non è presente un collegamento radio.</v>
      </c>
      <c r="D1103" s="407" t="s">
        <v>0</v>
      </c>
      <c r="E1103" s="340"/>
      <c r="F1103" s="340"/>
      <c r="G1103" s="341"/>
    </row>
    <row r="1104" spans="1:7" ht="15.75" thickBot="1" x14ac:dyDescent="0.3">
      <c r="A1104" s="399" t="str">
        <f>'02 LISTA CONTROLLO E RAPPORTO'!A1081</f>
        <v/>
      </c>
      <c r="B1104" s="400"/>
      <c r="C1104" s="821" t="str">
        <f>'02 LISTA CONTROLLO E RAPPORTO'!C1081</f>
        <v>Si deve incaricare uno specialista di installare un collegamento radio nella costruzione di protezione.</v>
      </c>
      <c r="D1104" s="822"/>
      <c r="E1104" s="822"/>
      <c r="F1104" s="822"/>
      <c r="G1104" s="823"/>
    </row>
    <row r="1105" spans="1:7" ht="15" customHeight="1" thickBot="1" x14ac:dyDescent="0.3">
      <c r="A1105" s="389" t="str">
        <f>'02 LISTA CONTROLLO E RAPPORTO'!A1082</f>
        <v/>
      </c>
      <c r="B1105" s="390">
        <v>7300</v>
      </c>
      <c r="C1105" s="408" t="str">
        <f>'02 LISTA CONTROLLO E RAPPORTO'!C1082</f>
        <v>Radiocomunicazione 2500 MHz / Polycom / Telematica</v>
      </c>
      <c r="D1105" s="409"/>
      <c r="E1105" s="410"/>
      <c r="F1105" s="410"/>
      <c r="G1105" s="411"/>
    </row>
    <row r="1106" spans="1:7" ht="15" customHeight="1" thickBot="1" x14ac:dyDescent="0.3">
      <c r="A1106" s="395" t="str">
        <f>'02 LISTA CONTROLLO E RAPPORTO'!A1083</f>
        <v/>
      </c>
      <c r="B1106" s="203">
        <v>7301</v>
      </c>
      <c r="C1106" s="144" t="str">
        <f>'02 LISTA CONTROLLO E RAPPORTO'!C1083</f>
        <v>Documenti d’esercizio</v>
      </c>
      <c r="D1106" s="396"/>
      <c r="E1106" s="826"/>
      <c r="F1106" s="827"/>
      <c r="G1106" s="828"/>
    </row>
    <row r="1107" spans="1:7" ht="29.45" customHeight="1" x14ac:dyDescent="0.25">
      <c r="A1107" s="397" t="str">
        <f>'02 LISTA CONTROLLO E RAPPORTO'!A1084</f>
        <v/>
      </c>
      <c r="B1107" s="189">
        <v>7301.01</v>
      </c>
      <c r="C1107" s="68" t="str">
        <f>'02 LISTA CONTROLLO E RAPPORTO'!C1084</f>
        <v>Descrizione del difetto: non sono disponibili liste di controllo per la messa in funzione delle installazioni di trasmissione e telematiche.</v>
      </c>
      <c r="D1107" s="398" t="s">
        <v>2073</v>
      </c>
      <c r="E1107" s="346"/>
      <c r="F1107" s="346"/>
      <c r="G1107" s="347"/>
    </row>
    <row r="1108" spans="1:7" ht="27.6" customHeight="1" x14ac:dyDescent="0.25">
      <c r="A1108" s="399" t="str">
        <f>'02 LISTA CONTROLLO E RAPPORTO'!A1085</f>
        <v/>
      </c>
      <c r="B1108" s="400"/>
      <c r="C1108" s="829" t="str">
        <f>'02 LISTA CONTROLLO E RAPPORTO'!C1085</f>
        <v>Per garantire la prontezza d’esercizio degli impianti e delle installazioni di trasmissione e telematiche, deve essere presente una semplice lista di controllo per la loro messa in funzione.</v>
      </c>
      <c r="D1108" s="830"/>
      <c r="E1108" s="830"/>
      <c r="F1108" s="830"/>
      <c r="G1108" s="831"/>
    </row>
    <row r="1109" spans="1:7" ht="29.45" customHeight="1" x14ac:dyDescent="0.25">
      <c r="A1109" s="439" t="str">
        <f>'02 LISTA CONTROLLO E RAPPORTO'!A1086</f>
        <v/>
      </c>
      <c r="B1109" s="61">
        <v>7301.02</v>
      </c>
      <c r="C1109" s="12" t="str">
        <f>'02 LISTA CONTROLLO E RAPPORTO'!C1086</f>
        <v>Descrizione del difetto: la messa in funzione delle installazioni di trasmissione e telematiche non viene addestrata con regolarità.</v>
      </c>
      <c r="D1109" s="440" t="s">
        <v>2073</v>
      </c>
      <c r="E1109" s="346"/>
      <c r="F1109" s="346"/>
      <c r="G1109" s="347"/>
    </row>
    <row r="1110" spans="1:7" ht="58.35" customHeight="1" x14ac:dyDescent="0.25">
      <c r="A1110" s="399" t="str">
        <f>'02 LISTA CONTROLLO E RAPPORTO'!A1087</f>
        <v/>
      </c>
      <c r="B1110" s="400"/>
      <c r="C1110" s="829" t="str">
        <f>'02 LISTA CONTROLLO E RAPPORTO'!C1087</f>
        <v>La messa in funzione delle installazioni telematiche e di trasmissione dev’essere addestrata in occasione della prossima convocazione delle unità di Aiuto alla condotta (Telematica) della protezione civile. Si deve controllare se i collegamenti funzionano.</v>
      </c>
      <c r="D1110" s="830"/>
      <c r="E1110" s="830"/>
      <c r="F1110" s="830"/>
      <c r="G1110" s="831"/>
    </row>
    <row r="1111" spans="1:7" ht="29.45" customHeight="1" x14ac:dyDescent="0.25">
      <c r="A1111" s="439" t="str">
        <f>'02 LISTA CONTROLLO E RAPPORTO'!A1088</f>
        <v/>
      </c>
      <c r="B1111" s="61">
        <v>7301.03</v>
      </c>
      <c r="C1111" s="12" t="str">
        <f>'02 LISTA CONTROLLO E RAPPORTO'!C1088</f>
        <v>Descrizione del difetto: non è garantito che l’uso dei locali telematica sia impedito alle persone non autorizzate.</v>
      </c>
      <c r="D1111" s="440" t="s">
        <v>2073</v>
      </c>
      <c r="E1111" s="346"/>
      <c r="F1111" s="346"/>
      <c r="G1111" s="347"/>
    </row>
    <row r="1112" spans="1:7" ht="27" customHeight="1" thickBot="1" x14ac:dyDescent="0.3">
      <c r="A1112" s="399" t="str">
        <f>'02 LISTA CONTROLLO E RAPPORTO'!A1089</f>
        <v/>
      </c>
      <c r="B1112" s="400"/>
      <c r="C1112" s="821" t="str">
        <f>'02 LISTA CONTROLLO E RAPPORTO'!C1089</f>
        <v>Tramite un piano di chiusura ci si deve assicurare che le persone non autorizzate non possano accedere al centro telematico e di trasmissione.</v>
      </c>
      <c r="D1112" s="822"/>
      <c r="E1112" s="822"/>
      <c r="F1112" s="822"/>
      <c r="G1112" s="823"/>
    </row>
    <row r="1113" spans="1:7" ht="15" customHeight="1" thickBot="1" x14ac:dyDescent="0.3">
      <c r="A1113" s="395" t="str">
        <f>'02 LISTA CONTROLLO E RAPPORTO'!A1090</f>
        <v/>
      </c>
      <c r="B1113" s="203">
        <v>7302</v>
      </c>
      <c r="C1113" s="144" t="str">
        <f>'02 LISTA CONTROLLO E RAPPORTO'!C1090</f>
        <v>Radiocomunicazione 2500 MHz</v>
      </c>
      <c r="D1113" s="396"/>
      <c r="E1113" s="826"/>
      <c r="F1113" s="827"/>
      <c r="G1113" s="828"/>
    </row>
    <row r="1114" spans="1:7" ht="29.45" customHeight="1" x14ac:dyDescent="0.25">
      <c r="A1114" s="404" t="str">
        <f>'02 LISTA CONTROLLO E RAPPORTO'!A1091</f>
        <v/>
      </c>
      <c r="B1114" s="186">
        <v>7302.01</v>
      </c>
      <c r="C1114" s="66" t="str">
        <f>'02 LISTA CONTROLLO E RAPPORTO'!C1091</f>
        <v>Descrizione del difetto: lo schema di funzionamento aggiornato della radiocomunicazione 2500 MHz non è affisso alla parete del posto radio.</v>
      </c>
      <c r="D1114" s="405" t="s">
        <v>0</v>
      </c>
      <c r="E1114" s="340"/>
      <c r="F1114" s="340"/>
      <c r="G1114" s="341"/>
    </row>
    <row r="1115" spans="1:7" x14ac:dyDescent="0.25">
      <c r="A1115" s="399" t="str">
        <f>'02 LISTA CONTROLLO E RAPPORTO'!A1092</f>
        <v/>
      </c>
      <c r="B1115" s="400"/>
      <c r="C1115" s="829" t="str">
        <f>'02 LISTA CONTROLLO E RAPPORTO'!C1092</f>
        <v>Questo schema dev’essere realizzato e affisso in modo ben visibile vicino alle postazioni radio.</v>
      </c>
      <c r="D1115" s="830"/>
      <c r="E1115" s="830"/>
      <c r="F1115" s="830"/>
      <c r="G1115" s="831"/>
    </row>
    <row r="1116" spans="1:7" ht="29.45" customHeight="1" x14ac:dyDescent="0.25">
      <c r="A1116" s="439" t="str">
        <f>'02 LISTA CONTROLLO E RAPPORTO'!A1093</f>
        <v/>
      </c>
      <c r="B1116" s="61">
        <v>7302.02</v>
      </c>
      <c r="C1116" s="12" t="str">
        <f>'02 LISTA CONTROLLO E RAPPORTO'!C1093</f>
        <v>Descrizione del difetto: nel locale telematica mancano le antenne esterne SEA-400 S e i relativi cavi di collegamento.</v>
      </c>
      <c r="D1116" s="440" t="s">
        <v>2073</v>
      </c>
      <c r="E1116" s="346"/>
      <c r="F1116" s="346"/>
      <c r="G1116" s="347"/>
    </row>
    <row r="1117" spans="1:7" x14ac:dyDescent="0.25">
      <c r="A1117" s="399" t="str">
        <f>'02 LISTA CONTROLLO E RAPPORTO'!A1094</f>
        <v/>
      </c>
      <c r="B1117" s="400"/>
      <c r="C1117" s="829" t="str">
        <f>'02 LISTA CONTROLLO E RAPPORTO'!C1094</f>
        <v>L’antenna esterna SEA-400 S fissa con i rispettivi cavi di collegamento deve imperativamente essere presente nel locale telematica.</v>
      </c>
      <c r="D1117" s="830"/>
      <c r="E1117" s="830"/>
      <c r="F1117" s="830"/>
      <c r="G1117" s="831"/>
    </row>
    <row r="1118" spans="1:7" ht="43.7" customHeight="1" x14ac:dyDescent="0.25">
      <c r="A1118" s="439" t="str">
        <f>'02 LISTA CONTROLLO E RAPPORTO'!A1095</f>
        <v/>
      </c>
      <c r="B1118" s="61">
        <v>7302.03</v>
      </c>
      <c r="C1118" s="12" t="str">
        <f>'02 LISTA CONTROLLO E RAPPORTO'!C1095</f>
        <v>Descrizione del difetto: nel locale telematica mancano le antenne esterne SEA-400 T (in borsa di tela) con i relativi cavi di collegamento.</v>
      </c>
      <c r="D1118" s="440" t="s">
        <v>2073</v>
      </c>
      <c r="E1118" s="346"/>
      <c r="F1118" s="346"/>
      <c r="G1118" s="347"/>
    </row>
    <row r="1119" spans="1:7" ht="33" customHeight="1" x14ac:dyDescent="0.25">
      <c r="A1119" s="399" t="str">
        <f>'02 LISTA CONTROLLO E RAPPORTO'!A1096</f>
        <v/>
      </c>
      <c r="B1119" s="400"/>
      <c r="C1119" s="829" t="str">
        <f>'02 LISTA CONTROLLO E RAPPORTO'!C1096</f>
        <v>L’antenna esterna SEA-400 T fissa con i rispettivi cavi di collegamento deve imperativamente essere presente nel locale telematica.</v>
      </c>
      <c r="D1119" s="830"/>
      <c r="E1119" s="830"/>
      <c r="F1119" s="830"/>
      <c r="G1119" s="831"/>
    </row>
    <row r="1120" spans="1:7" ht="29.45" customHeight="1" x14ac:dyDescent="0.25">
      <c r="A1120" s="439" t="str">
        <f>'02 LISTA CONTROLLO E RAPPORTO'!A1097</f>
        <v/>
      </c>
      <c r="B1120" s="61">
        <v>7302.04</v>
      </c>
      <c r="C1120" s="12" t="str">
        <f>'02 LISTA CONTROLLO E RAPPORTO'!C1097</f>
        <v>Descrizione del difetto: presso il posto radio 2500 MHz mancano i cavi patch per il collegamento di radiocomunicazione.</v>
      </c>
      <c r="D1120" s="440" t="s">
        <v>2073</v>
      </c>
      <c r="E1120" s="346"/>
      <c r="F1120" s="346"/>
      <c r="G1120" s="347"/>
    </row>
    <row r="1121" spans="1:7" ht="15" customHeight="1" thickBot="1" x14ac:dyDescent="0.3">
      <c r="A1121" s="399" t="str">
        <f>'02 LISTA CONTROLLO E RAPPORTO'!A1098</f>
        <v/>
      </c>
      <c r="B1121" s="400"/>
      <c r="C1121" s="821" t="str">
        <f>'02 LISTA CONTROLLO E RAPPORTO'!C1098</f>
        <v>I cavi devono essere procurati e contrassegnati secondo lo scopo previsto.</v>
      </c>
      <c r="D1121" s="822"/>
      <c r="E1121" s="822"/>
      <c r="F1121" s="822"/>
      <c r="G1121" s="823"/>
    </row>
    <row r="1122" spans="1:7" ht="15" customHeight="1" thickBot="1" x14ac:dyDescent="0.3">
      <c r="A1122" s="395" t="str">
        <f>'02 LISTA CONTROLLO E RAPPORTO'!A1099</f>
        <v/>
      </c>
      <c r="B1122" s="203">
        <v>7303</v>
      </c>
      <c r="C1122" s="144" t="str">
        <f>'02 LISTA CONTROLLO E RAPPORTO'!C1099</f>
        <v>Polycom / GSM</v>
      </c>
      <c r="D1122" s="396"/>
      <c r="E1122" s="826"/>
      <c r="F1122" s="827"/>
      <c r="G1122" s="828"/>
    </row>
    <row r="1123" spans="1:7" ht="29.45" customHeight="1" x14ac:dyDescent="0.25">
      <c r="A1123" s="404" t="str">
        <f>'02 LISTA CONTROLLO E RAPPORTO'!A1100</f>
        <v/>
      </c>
      <c r="B1123" s="186">
        <v>7303.01</v>
      </c>
      <c r="C1123" s="66" t="str">
        <f>'02 LISTA CONTROLLO E RAPPORTO'!C1100</f>
        <v>Descrizione del difetto: manca una documentazione della copertura radio.</v>
      </c>
      <c r="D1123" s="405" t="s">
        <v>0</v>
      </c>
      <c r="E1123" s="340"/>
      <c r="F1123" s="340"/>
      <c r="G1123" s="341"/>
    </row>
    <row r="1124" spans="1:7" x14ac:dyDescent="0.25">
      <c r="A1124" s="399" t="str">
        <f>'02 LISTA CONTROLLO E RAPPORTO'!A1101</f>
        <v/>
      </c>
      <c r="B1124" s="400"/>
      <c r="C1124" s="829" t="str">
        <f>'02 LISTA CONTROLLO E RAPPORTO'!C1101</f>
        <v>Questa documentazione deve essere procurata presso lo specialista della pianificazione o della realizzazione di Polycom/GSM.</v>
      </c>
      <c r="D1124" s="830"/>
      <c r="E1124" s="830"/>
      <c r="F1124" s="830"/>
      <c r="G1124" s="831"/>
    </row>
    <row r="1125" spans="1:7" ht="29.45" customHeight="1" x14ac:dyDescent="0.25">
      <c r="A1125" s="406" t="str">
        <f>'02 LISTA CONTROLLO E RAPPORTO'!A1102</f>
        <v/>
      </c>
      <c r="B1125" s="187">
        <v>7303.02</v>
      </c>
      <c r="C1125" s="58" t="str">
        <f>'02 LISTA CONTROLLO E RAPPORTO'!C1102</f>
        <v>Descrizione del difetto: lo schema di principio POLYCOM aggiornato non è affisso alla parete presso il ripetitore o manca.</v>
      </c>
      <c r="D1125" s="407" t="s">
        <v>0</v>
      </c>
      <c r="E1125" s="340"/>
      <c r="F1125" s="340"/>
      <c r="G1125" s="341"/>
    </row>
    <row r="1126" spans="1:7" ht="29.45" customHeight="1" x14ac:dyDescent="0.25">
      <c r="A1126" s="399" t="str">
        <f>'02 LISTA CONTROLLO E RAPPORTO'!A1103</f>
        <v/>
      </c>
      <c r="B1126" s="400"/>
      <c r="C1126" s="829" t="str">
        <f>'02 LISTA CONTROLLO E RAPPORTO'!C1103</f>
        <v>Questo schema dev’essere realizzato e affisso in modo ben visibile alla parete vicino al ripetitore.</v>
      </c>
      <c r="D1126" s="830"/>
      <c r="E1126" s="830"/>
      <c r="F1126" s="830"/>
      <c r="G1126" s="831"/>
    </row>
    <row r="1127" spans="1:7" ht="29.45" customHeight="1" x14ac:dyDescent="0.25">
      <c r="A1127" s="406" t="str">
        <f>'02 LISTA CONTROLLO E RAPPORTO'!A1104</f>
        <v/>
      </c>
      <c r="B1127" s="187">
        <v>7303.03</v>
      </c>
      <c r="C1127" s="58" t="str">
        <f>'02 LISTA CONTROLLO E RAPPORTO'!C1104</f>
        <v>Descrizione del difetto: lo schema di principio GSM aggiornato non è affisso alla parete presso il ripetitore o manca.</v>
      </c>
      <c r="D1127" s="407" t="s">
        <v>0</v>
      </c>
      <c r="E1127" s="340"/>
      <c r="F1127" s="340"/>
      <c r="G1127" s="341"/>
    </row>
    <row r="1128" spans="1:7" ht="29.45" customHeight="1" x14ac:dyDescent="0.25">
      <c r="A1128" s="399" t="str">
        <f>'02 LISTA CONTROLLO E RAPPORTO'!A1105</f>
        <v/>
      </c>
      <c r="B1128" s="400"/>
      <c r="C1128" s="829" t="str">
        <f>'02 LISTA CONTROLLO E RAPPORTO'!C1105</f>
        <v>Questo schema dev’essere realizzato e affisso in modo ben visibile alla parete vicino al ripetitore.</v>
      </c>
      <c r="D1128" s="830"/>
      <c r="E1128" s="830"/>
      <c r="F1128" s="830"/>
      <c r="G1128" s="831"/>
    </row>
    <row r="1129" spans="1:7" ht="29.45" customHeight="1" x14ac:dyDescent="0.25">
      <c r="A1129" s="439" t="str">
        <f>'02 LISTA CONTROLLO E RAPPORTO'!A1106</f>
        <v/>
      </c>
      <c r="B1129" s="61">
        <v>7303.04</v>
      </c>
      <c r="C1129" s="12" t="str">
        <f>'02 LISTA CONTROLLO E RAPPORTO'!C1106</f>
        <v>Descrizione del difetto: nella costruzione di protezione non c’è ricezione POLYCOM.</v>
      </c>
      <c r="D1129" s="440" t="s">
        <v>2073</v>
      </c>
      <c r="E1129" s="346"/>
      <c r="F1129" s="346"/>
      <c r="G1129" s="347"/>
    </row>
    <row r="1130" spans="1:7" ht="15" customHeight="1" x14ac:dyDescent="0.25">
      <c r="A1130" s="399" t="str">
        <f>'02 LISTA CONTROLLO E RAPPORTO'!A1107</f>
        <v/>
      </c>
      <c r="B1130" s="400"/>
      <c r="C1130" s="829" t="str">
        <f>'02 LISTA CONTROLLO E RAPPORTO'!C1107</f>
        <v>Si deve incaricare uno specialista di eliminare il difetto.</v>
      </c>
      <c r="D1130" s="830"/>
      <c r="E1130" s="830"/>
      <c r="F1130" s="830"/>
      <c r="G1130" s="831"/>
    </row>
    <row r="1131" spans="1:7" ht="29.45" customHeight="1" x14ac:dyDescent="0.25">
      <c r="A1131" s="439" t="str">
        <f>'02 LISTA CONTROLLO E RAPPORTO'!A1108</f>
        <v/>
      </c>
      <c r="B1131" s="61">
        <v>7303.05</v>
      </c>
      <c r="C1131" s="12" t="str">
        <f>'02 LISTA CONTROLLO E RAPPORTO'!C1108</f>
        <v>Descrizione del difetto: non è possibile stabilire un collegamento in modalità «direct mode».</v>
      </c>
      <c r="D1131" s="440" t="s">
        <v>2073</v>
      </c>
      <c r="E1131" s="346"/>
      <c r="F1131" s="346"/>
      <c r="G1131" s="347"/>
    </row>
    <row r="1132" spans="1:7" x14ac:dyDescent="0.25">
      <c r="A1132" s="399" t="str">
        <f>'02 LISTA CONTROLLO E RAPPORTO'!A1109</f>
        <v/>
      </c>
      <c r="B1132" s="400"/>
      <c r="C1132" s="829" t="str">
        <f>'02 LISTA CONTROLLO E RAPPORTO'!C1109</f>
        <v>Il collegamento in modalità «direct mode» deve essere controllato e (ri)stabilito da uno specialista.</v>
      </c>
      <c r="D1132" s="830"/>
      <c r="E1132" s="830"/>
      <c r="F1132" s="830"/>
      <c r="G1132" s="831"/>
    </row>
    <row r="1133" spans="1:7" ht="29.45" customHeight="1" x14ac:dyDescent="0.25">
      <c r="A1133" s="439" t="str">
        <f>'02 LISTA CONTROLLO E RAPPORTO'!A1110</f>
        <v/>
      </c>
      <c r="B1133" s="61">
        <v>7303.06</v>
      </c>
      <c r="C1133" s="12" t="str">
        <f>'02 LISTA CONTROLLO E RAPPORTO'!C1110</f>
        <v>Descrizione del difetto: non è possibile stabilire un collegamento con la centrale operativa della Polizia cantonale.</v>
      </c>
      <c r="D1133" s="440" t="s">
        <v>2073</v>
      </c>
      <c r="E1133" s="346"/>
      <c r="F1133" s="346"/>
      <c r="G1133" s="347"/>
    </row>
    <row r="1134" spans="1:7" ht="15.75" thickBot="1" x14ac:dyDescent="0.3">
      <c r="A1134" s="399" t="str">
        <f>'02 LISTA CONTROLLO E RAPPORTO'!A1111</f>
        <v/>
      </c>
      <c r="B1134" s="400"/>
      <c r="C1134" s="821" t="str">
        <f>'02 LISTA CONTROLLO E RAPPORTO'!C1111</f>
        <v>Il collegamento deve essere controllato e (ri)stabilito da uno specialista.</v>
      </c>
      <c r="D1134" s="822"/>
      <c r="E1134" s="822"/>
      <c r="F1134" s="822"/>
      <c r="G1134" s="823"/>
    </row>
    <row r="1135" spans="1:7" ht="15" customHeight="1" thickBot="1" x14ac:dyDescent="0.3">
      <c r="A1135" s="395" t="str">
        <f>'02 LISTA CONTROLLO E RAPPORTO'!A1112</f>
        <v/>
      </c>
      <c r="B1135" s="203">
        <v>7304</v>
      </c>
      <c r="C1135" s="144" t="str">
        <f>'02 LISTA CONTROLLO E RAPPORTO'!C1112</f>
        <v>Armadio mobile di rete (rack)</v>
      </c>
      <c r="D1135" s="396"/>
      <c r="E1135" s="826"/>
      <c r="F1135" s="827"/>
      <c r="G1135" s="828"/>
    </row>
    <row r="1136" spans="1:7" ht="29.45" customHeight="1" x14ac:dyDescent="0.25">
      <c r="A1136" s="397" t="str">
        <f>'02 LISTA CONTROLLO E RAPPORTO'!A1113</f>
        <v/>
      </c>
      <c r="B1136" s="189">
        <v>7304.01</v>
      </c>
      <c r="C1136" s="68" t="str">
        <f>'02 LISTA CONTROLLO E RAPPORTO'!C1113</f>
        <v>Descrizione del difetto: manca una documentazione della rete e dei raccordi.</v>
      </c>
      <c r="D1136" s="398" t="s">
        <v>2073</v>
      </c>
      <c r="E1136" s="346"/>
      <c r="F1136" s="346"/>
      <c r="G1136" s="347"/>
    </row>
    <row r="1137" spans="1:7" ht="28.35" customHeight="1" x14ac:dyDescent="0.25">
      <c r="A1137" s="399" t="str">
        <f>'02 LISTA CONTROLLO E RAPPORTO'!A1114</f>
        <v/>
      </c>
      <c r="B1137" s="400"/>
      <c r="C1137" s="829" t="str">
        <f>'02 LISTA CONTROLLO E RAPPORTO'!C1114</f>
        <v>Questa documentazione deve essere procurata dallo specialista della pianificazione e dell’esecuzione del cablaggio universale di comunicazione (CU).</v>
      </c>
      <c r="D1137" s="830"/>
      <c r="E1137" s="830"/>
      <c r="F1137" s="830"/>
      <c r="G1137" s="831"/>
    </row>
    <row r="1138" spans="1:7" ht="15" customHeight="1" x14ac:dyDescent="0.25">
      <c r="A1138" s="441" t="str">
        <f>'02 LISTA CONTROLLO E RAPPORTO'!A1115</f>
        <v/>
      </c>
      <c r="B1138" s="194">
        <v>7304.02</v>
      </c>
      <c r="C1138" s="60" t="str">
        <f>'02 LISTA CONTROLLO E RAPPORTO'!C1115</f>
        <v>Descrizione del difetto: manca il rack.</v>
      </c>
      <c r="D1138" s="442" t="s">
        <v>2074</v>
      </c>
      <c r="E1138" s="342"/>
      <c r="F1138" s="342"/>
      <c r="G1138" s="343"/>
    </row>
    <row r="1139" spans="1:7" ht="29.45" customHeight="1" x14ac:dyDescent="0.25">
      <c r="A1139" s="401" t="str">
        <f>'02 LISTA CONTROLLO E RAPPORTO'!A1116</f>
        <v/>
      </c>
      <c r="B1139" s="226"/>
      <c r="C1139" s="829" t="str">
        <f>'02 LISTA CONTROLLO E RAPPORTO'!C1116</f>
        <v>Il rack deve essere procurato da uno specialista conformemente alle installazioni telematiche originariamente previste.</v>
      </c>
      <c r="D1139" s="830"/>
      <c r="E1139" s="830"/>
      <c r="F1139" s="830"/>
      <c r="G1139" s="831"/>
    </row>
    <row r="1140" spans="1:7" ht="30" customHeight="1" x14ac:dyDescent="0.25">
      <c r="A1140" s="403" t="str">
        <f>'02 LISTA CONTROLLO E RAPPORTO'!A1117</f>
        <v/>
      </c>
      <c r="B1140" s="222"/>
      <c r="C1140" s="829" t="str">
        <f>'02 LISTA CONTROLLO E RAPPORTO'!C1117</f>
        <v>Se manca il rack, la costruzione di protezione non è pronta all’esercizio. La procedura da seguire deve essere concordata con l’ente cantonale responsabile delle costruzioni di protezione.</v>
      </c>
      <c r="D1140" s="830"/>
      <c r="E1140" s="830"/>
      <c r="F1140" s="830"/>
      <c r="G1140" s="831"/>
    </row>
    <row r="1141" spans="1:7" ht="29.45" customHeight="1" x14ac:dyDescent="0.25">
      <c r="A1141" s="406" t="str">
        <f>'02 LISTA CONTROLLO E RAPPORTO'!A1118</f>
        <v/>
      </c>
      <c r="B1141" s="187">
        <v>7304.03</v>
      </c>
      <c r="C1141" s="58" t="str">
        <f>'02 LISTA CONTROLLO E RAPPORTO'!C1118</f>
        <v>Descrizione del difetto: il rack non si trova all’interno dell’apposita demarcazione.</v>
      </c>
      <c r="D1141" s="407" t="s">
        <v>0</v>
      </c>
      <c r="E1141" s="340"/>
      <c r="F1141" s="340"/>
      <c r="G1141" s="341"/>
    </row>
    <row r="1142" spans="1:7" ht="28.7" customHeight="1" x14ac:dyDescent="0.25">
      <c r="A1142" s="399" t="str">
        <f>'02 LISTA CONTROLLO E RAPPORTO'!A1119</f>
        <v/>
      </c>
      <c r="B1142" s="400"/>
      <c r="C1142" s="829" t="str">
        <f>'02 LISTA CONTROLLO E RAPPORTO'!C1119</f>
        <v>Il rack deve essere posizionato nella posizione prevista in modo da poter stabilire correttamente i collegamenti.</v>
      </c>
      <c r="D1142" s="830"/>
      <c r="E1142" s="830"/>
      <c r="F1142" s="830"/>
      <c r="G1142" s="831"/>
    </row>
    <row r="1143" spans="1:7" ht="15" customHeight="1" x14ac:dyDescent="0.25">
      <c r="A1143" s="414" t="str">
        <f>'02 LISTA CONTROLLO E RAPPORTO'!A1120</f>
        <v/>
      </c>
      <c r="B1143" s="195">
        <v>7304.04</v>
      </c>
      <c r="C1143" s="75" t="str">
        <f>'02 LISTA CONTROLLO E RAPPORTO'!C1120</f>
        <v>Descrizione del difetto: il rack non è messo a terra.</v>
      </c>
      <c r="D1143" s="415" t="s">
        <v>1</v>
      </c>
      <c r="E1143" s="344"/>
      <c r="F1143" s="344"/>
      <c r="G1143" s="345"/>
    </row>
    <row r="1144" spans="1:7" ht="31.7" customHeight="1" x14ac:dyDescent="0.25">
      <c r="A1144" s="401" t="str">
        <f>'02 LISTA CONTROLLO E RAPPORTO'!A1121</f>
        <v/>
      </c>
      <c r="B1144" s="226"/>
      <c r="C1144" s="829" t="str">
        <f>'02 LISTA CONTROLLO E RAPPORTO'!C1121</f>
        <v>Il rack deve essere messo a terra conformemente al capitolo 4.8 «Esempio di schema sinottico di messa a terra diretta» della guida dell’UFPP «Ampliamento dei sistemi telematici».</v>
      </c>
      <c r="D1144" s="830"/>
      <c r="E1144" s="830"/>
      <c r="F1144" s="830"/>
      <c r="G1144" s="831"/>
    </row>
    <row r="1145" spans="1:7" ht="31.35" customHeight="1" x14ac:dyDescent="0.25">
      <c r="A1145" s="403" t="str">
        <f>'02 LISTA CONTROLLO E RAPPORTO'!A1122</f>
        <v/>
      </c>
      <c r="B1145" s="222"/>
      <c r="C1145" s="829" t="str">
        <f>'02 LISTA CONTROLLO E RAPPORTO'!C1122</f>
        <v>In caso contrario, il proprietario può andare incontro a conseguenze di responsabilità civile, eventualità di cui deve essere informato.</v>
      </c>
      <c r="D1145" s="830"/>
      <c r="E1145" s="830"/>
      <c r="F1145" s="830"/>
      <c r="G1145" s="831"/>
    </row>
    <row r="1146" spans="1:7" ht="29.45" customHeight="1" x14ac:dyDescent="0.25">
      <c r="A1146" s="439" t="str">
        <f>'02 LISTA CONTROLLO E RAPPORTO'!A1123</f>
        <v/>
      </c>
      <c r="B1146" s="61">
        <v>7304.05</v>
      </c>
      <c r="C1146" s="12" t="str">
        <f>'02 LISTA CONTROLLO E RAPPORTO'!C1123</f>
        <v>Descrizione del difetto: manca l’impianto di commutazione per utenti (ICU).</v>
      </c>
      <c r="D1146" s="440" t="s">
        <v>2073</v>
      </c>
      <c r="E1146" s="346"/>
      <c r="F1146" s="346"/>
      <c r="G1146" s="347"/>
    </row>
    <row r="1147" spans="1:7" ht="29.45" customHeight="1" x14ac:dyDescent="0.25">
      <c r="A1147" s="399" t="str">
        <f>'02 LISTA CONTROLLO E RAPPORTO'!A1124</f>
        <v/>
      </c>
      <c r="B1147" s="400"/>
      <c r="C1147" s="829" t="str">
        <f>'02 LISTA CONTROLLO E RAPPORTO'!C1124</f>
        <v>L’ICU deve essere procurato da uno specialista conformemente alle installazioni telematiche originariamente previste.</v>
      </c>
      <c r="D1147" s="830"/>
      <c r="E1147" s="830"/>
      <c r="F1147" s="830"/>
      <c r="G1147" s="831"/>
    </row>
    <row r="1148" spans="1:7" ht="15" customHeight="1" x14ac:dyDescent="0.25">
      <c r="A1148" s="439" t="str">
        <f>'02 LISTA CONTROLLO E RAPPORTO'!A1125</f>
        <v/>
      </c>
      <c r="B1148" s="61">
        <v>7304.06</v>
      </c>
      <c r="C1148" s="12" t="str">
        <f>'02 LISTA CONTROLLO E RAPPORTO'!C1125</f>
        <v>Descrizione del difetto: manca uno switch (distributore di rete).</v>
      </c>
      <c r="D1148" s="440" t="s">
        <v>2073</v>
      </c>
      <c r="E1148" s="346"/>
      <c r="F1148" s="346"/>
      <c r="G1148" s="347"/>
    </row>
    <row r="1149" spans="1:7" ht="28.35" customHeight="1" x14ac:dyDescent="0.25">
      <c r="A1149" s="399" t="str">
        <f>'02 LISTA CONTROLLO E RAPPORTO'!A1126</f>
        <v/>
      </c>
      <c r="B1149" s="400"/>
      <c r="C1149" s="829" t="str">
        <f>'02 LISTA CONTROLLO E RAPPORTO'!C1126</f>
        <v>Il distributore di rete deve essere procurato da uno specialista conformemente alle installazioni telematiche originariamente previste e i collegamenti previsti devono essere ristabiliti.</v>
      </c>
      <c r="D1149" s="830"/>
      <c r="E1149" s="830"/>
      <c r="F1149" s="830"/>
      <c r="G1149" s="831"/>
    </row>
    <row r="1150" spans="1:7" ht="15" customHeight="1" x14ac:dyDescent="0.25">
      <c r="A1150" s="441" t="str">
        <f>'02 LISTA CONTROLLO E RAPPORTO'!A1127</f>
        <v/>
      </c>
      <c r="B1150" s="194">
        <v>7304.07</v>
      </c>
      <c r="C1150" s="60" t="str">
        <f>'02 LISTA CONTROLLO E RAPPORTO'!C1127</f>
        <v>Descrizione del difetto: il router è guasto o manca.</v>
      </c>
      <c r="D1150" s="442" t="s">
        <v>2074</v>
      </c>
      <c r="E1150" s="342"/>
      <c r="F1150" s="342"/>
      <c r="G1150" s="343"/>
    </row>
    <row r="1151" spans="1:7" x14ac:dyDescent="0.25">
      <c r="A1151" s="401" t="str">
        <f>'02 LISTA CONTROLLO E RAPPORTO'!A1128</f>
        <v/>
      </c>
      <c r="B1151" s="226"/>
      <c r="C1151" s="829" t="str">
        <f>'02 LISTA CONTROLLO E RAPPORTO'!C1128</f>
        <v>Si deve procurare un nuovo router o incaricare uno specialista di sostituirlo.</v>
      </c>
      <c r="D1151" s="830"/>
      <c r="E1151" s="830"/>
      <c r="F1151" s="830"/>
      <c r="G1151" s="831"/>
    </row>
    <row r="1152" spans="1:7" ht="30.6" customHeight="1" thickBot="1" x14ac:dyDescent="0.3">
      <c r="A1152" s="403" t="str">
        <f>'02 LISTA CONTROLLO E RAPPORTO'!A1129</f>
        <v/>
      </c>
      <c r="B1152" s="222"/>
      <c r="C1152" s="821" t="str">
        <f>'02 LISTA CONTROLLO E RAPPORTO'!C1129</f>
        <v>Se il router è guasto o manca, la costruzione di protezione non è pronta all’esercizio. La procedura da seguire deve essere concordata con l’ente cantonale responsabile delle costruzioni di protezione.</v>
      </c>
      <c r="D1152" s="822"/>
      <c r="E1152" s="822"/>
      <c r="F1152" s="822"/>
      <c r="G1152" s="823"/>
    </row>
    <row r="1153" spans="1:7" ht="15" customHeight="1" thickBot="1" x14ac:dyDescent="0.3">
      <c r="A1153" s="389" t="str">
        <f>'02 LISTA CONTROLLO E RAPPORTO'!A1130</f>
        <v/>
      </c>
      <c r="B1153" s="390">
        <v>7400</v>
      </c>
      <c r="C1153" s="408" t="str">
        <f>'02 LISTA CONTROLLO E RAPPORTO'!C1130</f>
        <v>Collegamenti telefonici e dati</v>
      </c>
      <c r="D1153" s="409"/>
      <c r="E1153" s="410"/>
      <c r="F1153" s="410"/>
      <c r="G1153" s="411"/>
    </row>
    <row r="1154" spans="1:7" ht="15" customHeight="1" thickBot="1" x14ac:dyDescent="0.3">
      <c r="A1154" s="395" t="str">
        <f>'02 LISTA CONTROLLO E RAPPORTO'!A1131</f>
        <v/>
      </c>
      <c r="B1154" s="203">
        <v>7401</v>
      </c>
      <c r="C1154" s="144" t="str">
        <f>'02 LISTA CONTROLLO E RAPPORTO'!C1131</f>
        <v>Collegamenti telefonici e Internet</v>
      </c>
      <c r="D1154" s="396"/>
      <c r="E1154" s="826"/>
      <c r="F1154" s="827"/>
      <c r="G1154" s="828"/>
    </row>
    <row r="1155" spans="1:7" ht="15" customHeight="1" x14ac:dyDescent="0.25">
      <c r="A1155" s="444" t="str">
        <f>'02 LISTA CONTROLLO E RAPPORTO'!A1132</f>
        <v/>
      </c>
      <c r="B1155" s="197">
        <v>7401.01</v>
      </c>
      <c r="C1155" s="70" t="str">
        <f>'02 LISTA CONTROLLO E RAPPORTO'!C1132</f>
        <v>Descrizione del difetto: non tutti i collegamenti telefonici IP sono in funzione.</v>
      </c>
      <c r="D1155" s="445" t="s">
        <v>2074</v>
      </c>
      <c r="E1155" s="342"/>
      <c r="F1155" s="342"/>
      <c r="G1155" s="343"/>
    </row>
    <row r="1156" spans="1:7" ht="29.45" customHeight="1" x14ac:dyDescent="0.25">
      <c r="A1156" s="401" t="str">
        <f>'02 LISTA CONTROLLO E RAPPORTO'!A1133</f>
        <v/>
      </c>
      <c r="B1156" s="226"/>
      <c r="C1156" s="829" t="str">
        <f>'02 LISTA CONTROLLO E RAPPORTO'!C1133</f>
        <v>Un numero minimo di «collegamenti telefonici IP» attivi dev’essere in funzione conformemente alla guida pratica UFPP «Ampliamento dei sistemi telematici».</v>
      </c>
      <c r="D1156" s="830"/>
      <c r="E1156" s="830"/>
      <c r="F1156" s="830"/>
      <c r="G1156" s="831"/>
    </row>
    <row r="1157" spans="1:7" ht="29.45" customHeight="1" x14ac:dyDescent="0.25">
      <c r="A1157" s="403" t="str">
        <f>'02 LISTA CONTROLLO E RAPPORTO'!A1134</f>
        <v/>
      </c>
      <c r="B1157" s="222"/>
      <c r="C1157" s="829" t="str">
        <f>'02 LISTA CONTROLLO E RAPPORTO'!C1134</f>
        <v>Se i «collegamenti telefonici IP» non sono in funzione, la costruzione di protezione non è pronta all’esercizio. La procedura da seguire deve essere concordata con l’ente cantonale responsabile delle costruzioni di protezione.</v>
      </c>
      <c r="D1157" s="830"/>
      <c r="E1157" s="830"/>
      <c r="F1157" s="830"/>
      <c r="G1157" s="831"/>
    </row>
    <row r="1158" spans="1:7" ht="43.7" customHeight="1" x14ac:dyDescent="0.25">
      <c r="A1158" s="414" t="str">
        <f>'02 LISTA CONTROLLO E RAPPORTO'!A1135</f>
        <v/>
      </c>
      <c r="B1158" s="195">
        <v>7401.02</v>
      </c>
      <c r="C1158" s="75" t="str">
        <f>'02 LISTA CONTROLLO E RAPPORTO'!C1135</f>
        <v>Descrizione del difetto: il collegamento verso l’esterno per il funzionamento di manutenzione manca o è stato messo fuori servizio.</v>
      </c>
      <c r="D1158" s="415" t="s">
        <v>1</v>
      </c>
      <c r="E1158" s="344"/>
      <c r="F1158" s="344"/>
      <c r="G1158" s="345"/>
    </row>
    <row r="1159" spans="1:7" ht="46.35" customHeight="1" x14ac:dyDescent="0.25">
      <c r="A1159" s="401" t="str">
        <f>'02 LISTA CONTROLLO E RAPPORTO'!A1136</f>
        <v/>
      </c>
      <c r="B1159" s="226"/>
      <c r="C1159" s="829" t="str">
        <f>'02 LISTA CONTROLLO E RAPPORTO'!C1136</f>
        <v>Secondo il promemoria SUVA (SBA 150), per la protezione delle persone (funzionamento di manutenzione) deve essere in funzione un collegamento di rete fissa o di radiocomunicazione oppure un dispositivo d’allarme via cavo o via radio. Il necessario collegamento verso l’esterno va eseguito da uno specialista.</v>
      </c>
      <c r="D1159" s="830"/>
      <c r="E1159" s="830"/>
      <c r="F1159" s="830"/>
      <c r="G1159" s="831"/>
    </row>
    <row r="1160" spans="1:7" ht="33.6" customHeight="1" x14ac:dyDescent="0.25">
      <c r="A1160" s="403" t="str">
        <f>'02 LISTA CONTROLLO E RAPPORTO'!A1137</f>
        <v/>
      </c>
      <c r="B1160" s="222"/>
      <c r="C1160" s="829" t="str">
        <f>'02 LISTA CONTROLLO E RAPPORTO'!C1137</f>
        <v>In caso contrario, il proprietario può andare incontro a conseguenze di responsabilità civile, eventualità di cui deve essere informato.</v>
      </c>
      <c r="D1160" s="830"/>
      <c r="E1160" s="830"/>
      <c r="F1160" s="830"/>
      <c r="G1160" s="831"/>
    </row>
    <row r="1161" spans="1:7" ht="29.45" customHeight="1" x14ac:dyDescent="0.25">
      <c r="A1161" s="439" t="str">
        <f>'02 LISTA CONTROLLO E RAPPORTO'!A1138</f>
        <v/>
      </c>
      <c r="B1161" s="61">
        <v>7401.03</v>
      </c>
      <c r="C1161" s="12" t="str">
        <f>'02 LISTA CONTROLLO E RAPPORTO'!C1138</f>
        <v>Descrizione del difetto: nell’ubicazione di condotta attiva manca un collegamento a una rete di dati (Internet) tramite scatola CU.</v>
      </c>
      <c r="D1161" s="440" t="s">
        <v>2073</v>
      </c>
      <c r="E1161" s="346"/>
      <c r="F1161" s="346"/>
      <c r="G1161" s="347"/>
    </row>
    <row r="1162" spans="1:7" ht="15" customHeight="1" x14ac:dyDescent="0.25">
      <c r="A1162" s="399" t="str">
        <f>'02 LISTA CONTROLLO E RAPPORTO'!A1139</f>
        <v/>
      </c>
      <c r="B1162" s="400"/>
      <c r="C1162" s="829" t="str">
        <f>'02 LISTA CONTROLLO E RAPPORTO'!C1139</f>
        <v>Si deve incaricare uno specialista di installare il collegamento.</v>
      </c>
      <c r="D1162" s="830"/>
      <c r="E1162" s="830"/>
      <c r="F1162" s="830"/>
      <c r="G1162" s="831"/>
    </row>
    <row r="1163" spans="1:7" ht="29.45" customHeight="1" x14ac:dyDescent="0.25">
      <c r="A1163" s="406" t="str">
        <f>'02 LISTA CONTROLLO E RAPPORTO'!A1140</f>
        <v/>
      </c>
      <c r="B1163" s="187">
        <v>7401.04</v>
      </c>
      <c r="C1163" s="58" t="str">
        <f>'02 LISTA CONTROLLO E RAPPORTO'!C1140</f>
        <v>Descrizione del difetto: i numeri telefonici della costruzione di protezione sono stati erroneamente inseriti nella lista dei numeri di telefono.</v>
      </c>
      <c r="D1163" s="407" t="s">
        <v>0</v>
      </c>
      <c r="E1163" s="340"/>
      <c r="F1163" s="340"/>
      <c r="G1163" s="341"/>
    </row>
    <row r="1164" spans="1:7" ht="15.6" customHeight="1" x14ac:dyDescent="0.25">
      <c r="A1164" s="399" t="str">
        <f>'02 LISTA CONTROLLO E RAPPORTO'!A1141</f>
        <v/>
      </c>
      <c r="B1164" s="400"/>
      <c r="C1164" s="829" t="str">
        <f>'02 LISTA CONTROLLO E RAPPORTO'!C1141</f>
        <v>Il proprietario deve chiedere all’operatore telefonico di cancellare l’iscrizione dall’elenco.</v>
      </c>
      <c r="D1164" s="830"/>
      <c r="E1164" s="830"/>
      <c r="F1164" s="830"/>
      <c r="G1164" s="831"/>
    </row>
    <row r="1165" spans="1:7" ht="29.45" customHeight="1" x14ac:dyDescent="0.25">
      <c r="A1165" s="406" t="str">
        <f>'02 LISTA CONTROLLO E RAPPORTO'!A1142</f>
        <v/>
      </c>
      <c r="B1165" s="187">
        <v>7401.05</v>
      </c>
      <c r="C1165" s="58" t="str">
        <f>'02 LISTA CONTROLLO E RAPPORTO'!C1142</f>
        <v>Descrizione del difetto: il raccordo TV nell’ubicazione di condotta, se presente, non funziona.</v>
      </c>
      <c r="D1165" s="407" t="s">
        <v>0</v>
      </c>
      <c r="E1165" s="340"/>
      <c r="F1165" s="340"/>
      <c r="G1165" s="341"/>
    </row>
    <row r="1166" spans="1:7" ht="15" customHeight="1" thickBot="1" x14ac:dyDescent="0.3">
      <c r="A1166" s="399" t="str">
        <f>'02 LISTA CONTROLLO E RAPPORTO'!A1143</f>
        <v/>
      </c>
      <c r="B1166" s="400"/>
      <c r="C1166" s="821" t="str">
        <f>'02 LISTA CONTROLLO E RAPPORTO'!C1143</f>
        <v>Se è presente, il raccordo TV deve essere riparato da un professionista.</v>
      </c>
      <c r="D1166" s="822"/>
      <c r="E1166" s="822"/>
      <c r="F1166" s="822"/>
      <c r="G1166" s="823"/>
    </row>
    <row r="1167" spans="1:7" ht="29.45" customHeight="1" thickBot="1" x14ac:dyDescent="0.3">
      <c r="A1167" s="416" t="str">
        <f>'02 LISTA CONTROLLO E RAPPORTO'!A1144</f>
        <v/>
      </c>
      <c r="B1167" s="190">
        <v>7500</v>
      </c>
      <c r="C1167" s="417" t="str">
        <f>'02 LISTA CONTROLLO E RAPPORTO'!C1144</f>
        <v xml:space="preserve">Difetti straordinari nel capitolo «Trm e telematica» secondo le Istruzioni CPCP (art.11 cpv. 5) </v>
      </c>
      <c r="D1167" s="418"/>
      <c r="E1167" s="824"/>
      <c r="F1167" s="824"/>
      <c r="G1167" s="825"/>
    </row>
    <row r="1168" spans="1:7" ht="15" customHeight="1" x14ac:dyDescent="0.25">
      <c r="A1168" s="419" t="str">
        <f>'02 LISTA CONTROLLO E RAPPORTO'!A1145</f>
        <v/>
      </c>
      <c r="B1168" s="191">
        <v>7501</v>
      </c>
      <c r="C1168" s="420" t="str">
        <f>'02 LISTA CONTROLLO E RAPPORTO'!C1145</f>
        <v>Descrizione del difetto:</v>
      </c>
      <c r="D1168" s="421"/>
      <c r="E1168" s="428"/>
      <c r="F1168" s="428"/>
      <c r="G1168" s="429"/>
    </row>
    <row r="1169" spans="1:7" ht="15" customHeight="1" x14ac:dyDescent="0.25">
      <c r="A1169" s="422" t="str">
        <f>'02 LISTA CONTROLLO E RAPPORTO'!A1146</f>
        <v/>
      </c>
      <c r="B1169" s="192">
        <v>7502</v>
      </c>
      <c r="C1169" s="423" t="str">
        <f>'02 LISTA CONTROLLO E RAPPORTO'!C1146</f>
        <v>Descrizione del difetto:</v>
      </c>
      <c r="D1169" s="424"/>
      <c r="E1169" s="430"/>
      <c r="F1169" s="430"/>
      <c r="G1169" s="431"/>
    </row>
    <row r="1170" spans="1:7" ht="15" customHeight="1" thickBot="1" x14ac:dyDescent="0.3">
      <c r="A1170" s="469" t="str">
        <f>'02 LISTA CONTROLLO E RAPPORTO'!A1147</f>
        <v/>
      </c>
      <c r="B1170" s="192">
        <v>7503</v>
      </c>
      <c r="C1170" s="426" t="str">
        <f>'02 LISTA CONTROLLO E RAPPORTO'!C1147</f>
        <v>Descrizione del difetto:</v>
      </c>
      <c r="D1170" s="427"/>
      <c r="E1170" s="432"/>
      <c r="F1170" s="432"/>
      <c r="G1170" s="433"/>
    </row>
    <row r="1171" spans="1:7" ht="19.5" thickBot="1" x14ac:dyDescent="0.3">
      <c r="A1171" s="385" t="str">
        <f>'02 LISTA CONTROLLO E RAPPORTO'!A1148</f>
        <v/>
      </c>
      <c r="B1171" s="386">
        <v>8000</v>
      </c>
      <c r="C1171" s="387" t="str">
        <f>'02 LISTA CONTROLLO E RAPPORTO'!C1148</f>
        <v>Installazioni del servizio sanitario</v>
      </c>
      <c r="D1171" s="388"/>
      <c r="E1171" s="841"/>
      <c r="F1171" s="841"/>
      <c r="G1171" s="842"/>
    </row>
    <row r="1172" spans="1:7" ht="15.75" thickBot="1" x14ac:dyDescent="0.3">
      <c r="A1172" s="389" t="str">
        <f>'02 LISTA CONTROLLO E RAPPORTO'!A1149</f>
        <v/>
      </c>
      <c r="B1172" s="390">
        <v>8100</v>
      </c>
      <c r="C1172" s="391" t="str">
        <f>'02 LISTA CONTROLLO E RAPPORTO'!C1149</f>
        <v>Installazioni specifiche</v>
      </c>
      <c r="D1172" s="392"/>
      <c r="E1172" s="393"/>
      <c r="F1172" s="393"/>
      <c r="G1172" s="394"/>
    </row>
    <row r="1173" spans="1:7" ht="15.75" thickBot="1" x14ac:dyDescent="0.3">
      <c r="A1173" s="395" t="str">
        <f>'02 LISTA CONTROLLO E RAPPORTO'!A1150</f>
        <v/>
      </c>
      <c r="B1173" s="203">
        <v>8101</v>
      </c>
      <c r="C1173" s="144" t="str">
        <f>'02 LISTA CONTROLLO E RAPPORTO'!C1150</f>
        <v>Dispositivo di trattamento dell’aria per la sala operatoria (DTOP)</v>
      </c>
      <c r="D1173" s="396"/>
      <c r="E1173" s="826"/>
      <c r="F1173" s="827"/>
      <c r="G1173" s="828"/>
    </row>
    <row r="1174" spans="1:7" ht="30" x14ac:dyDescent="0.25">
      <c r="A1174" s="397" t="str">
        <f>'02 LISTA CONTROLLO E RAPPORTO'!A1151</f>
        <v/>
      </c>
      <c r="B1174" s="189">
        <v>8101.01</v>
      </c>
      <c r="C1174" s="68" t="str">
        <f>'02 LISTA CONTROLLO E RAPPORTO'!C1151</f>
        <v>Descrizione del difetto: il dispositivo di trattamento dell’aria per la sala operatoria non è stato messo fuori servizio.</v>
      </c>
      <c r="D1174" s="398" t="s">
        <v>2073</v>
      </c>
      <c r="E1174" s="346"/>
      <c r="F1174" s="346"/>
      <c r="G1174" s="347"/>
    </row>
    <row r="1175" spans="1:7" ht="29.45" customHeight="1" thickBot="1" x14ac:dyDescent="0.3">
      <c r="A1175" s="399" t="str">
        <f>'02 LISTA CONTROLLO E RAPPORTO'!A1152</f>
        <v/>
      </c>
      <c r="B1175" s="400"/>
      <c r="C1175" s="821" t="str">
        <f>'02 LISTA CONTROLLO E RAPPORTO'!C1152</f>
        <v>Il dispositivo di trattamento dell’aria per la sala operatoria (DTOP) deve essere messo fuori servizio a regola d’arte (disconnesso dalla corrente, svuotato e con gli allacciamenti attivi bloccati) e contrassegnato come «FUORI SERVIZIO».</v>
      </c>
      <c r="D1175" s="822"/>
      <c r="E1175" s="822"/>
      <c r="F1175" s="822"/>
      <c r="G1175" s="823"/>
    </row>
    <row r="1176" spans="1:7" ht="15.75" thickBot="1" x14ac:dyDescent="0.3">
      <c r="A1176" s="395" t="str">
        <f>'02 LISTA CONTROLLO E RAPPORTO'!A1153</f>
        <v/>
      </c>
      <c r="B1176" s="203">
        <v>8102</v>
      </c>
      <c r="C1176" s="144" t="str">
        <f>'02 LISTA CONTROLLO E RAPPORTO'!C1153</f>
        <v>Impianto di sterilizzazione</v>
      </c>
      <c r="D1176" s="396"/>
      <c r="E1176" s="826"/>
      <c r="F1176" s="827"/>
      <c r="G1176" s="828"/>
    </row>
    <row r="1177" spans="1:7" ht="30" x14ac:dyDescent="0.25">
      <c r="A1177" s="397" t="str">
        <f>'02 LISTA CONTROLLO E RAPPORTO'!A1154</f>
        <v/>
      </c>
      <c r="B1177" s="189">
        <v>8102.01</v>
      </c>
      <c r="C1177" s="68" t="str">
        <f>'02 LISTA CONTROLLO E RAPPORTO'!C1154</f>
        <v>Descrizione del difetto: l’impianto di sterilizzazione non è stato messo fuori servizio.</v>
      </c>
      <c r="D1177" s="398" t="s">
        <v>2073</v>
      </c>
      <c r="E1177" s="346"/>
      <c r="F1177" s="346"/>
      <c r="G1177" s="347"/>
    </row>
    <row r="1178" spans="1:7" ht="15.6" customHeight="1" x14ac:dyDescent="0.25">
      <c r="A1178" s="401" t="str">
        <f>'02 LISTA CONTROLLO E RAPPORTO'!A1155</f>
        <v/>
      </c>
      <c r="B1178" s="226"/>
      <c r="C1178" s="829">
        <f>'02 LISTA CONTROLLO E RAPPORTO'!C1155</f>
        <v>0</v>
      </c>
      <c r="D1178" s="830"/>
      <c r="E1178" s="830"/>
      <c r="F1178" s="830"/>
      <c r="G1178" s="831"/>
    </row>
    <row r="1179" spans="1:7" ht="16.350000000000001" customHeight="1" x14ac:dyDescent="0.25">
      <c r="A1179" s="402" t="str">
        <f>'02 LISTA CONTROLLO E RAPPORTO'!A1156</f>
        <v/>
      </c>
      <c r="B1179" s="219"/>
      <c r="C1179" s="829" t="str">
        <f>'02 LISTA CONTROLLO E RAPPORTO'!C1156</f>
        <v>Gli sterilizzatori a vapore non sono più conformi alle nuove prescrizioni in vigore, pertanto non possono più essere utilizzati e devono essere contrassegnati nel modo seguente:</v>
      </c>
      <c r="D1179" s="830"/>
      <c r="E1179" s="830"/>
      <c r="F1179" s="830"/>
      <c r="G1179" s="831"/>
    </row>
    <row r="1180" spans="1:7" ht="15.75" thickBot="1" x14ac:dyDescent="0.3">
      <c r="A1180" s="403" t="str">
        <f>'02 LISTA CONTROLLO E RAPPORTO'!A1157</f>
        <v/>
      </c>
      <c r="B1180" s="222"/>
      <c r="C1180" s="821" t="str">
        <f>'02 LISTA CONTROLLO E RAPPORTO'!C1157</f>
        <v>«FUORI SERVIZIO, può essere utilizzato solo su ordine specifico delle autorità!»</v>
      </c>
      <c r="D1180" s="822"/>
      <c r="E1180" s="822"/>
      <c r="F1180" s="822"/>
      <c r="G1180" s="823"/>
    </row>
    <row r="1181" spans="1:7" ht="15.75" thickBot="1" x14ac:dyDescent="0.3">
      <c r="A1181" s="395" t="str">
        <f>'02 LISTA CONTROLLO E RAPPORTO'!A1158</f>
        <v/>
      </c>
      <c r="B1181" s="203">
        <v>8103</v>
      </c>
      <c r="C1181" s="144" t="str">
        <f>'02 LISTA CONTROLLO E RAPPORTO'!C1158</f>
        <v>Rivestimento antistatico del pavimento</v>
      </c>
      <c r="D1181" s="396"/>
      <c r="E1181" s="826"/>
      <c r="F1181" s="827"/>
      <c r="G1181" s="828"/>
    </row>
    <row r="1182" spans="1:7" ht="30" x14ac:dyDescent="0.25">
      <c r="A1182" s="404" t="str">
        <f>'02 LISTA CONTROLLO E RAPPORTO'!A1159</f>
        <v/>
      </c>
      <c r="B1182" s="186">
        <v>8103.01</v>
      </c>
      <c r="C1182" s="66" t="str">
        <f>'02 LISTA CONTROLLO E RAPPORTO'!C1159</f>
        <v>Descrizione del difetto: il pavimento non è munito di rivestimento antistatico.</v>
      </c>
      <c r="D1182" s="405" t="s">
        <v>0</v>
      </c>
      <c r="E1182" s="340"/>
      <c r="F1182" s="340"/>
      <c r="G1182" s="341"/>
    </row>
    <row r="1183" spans="1:7" x14ac:dyDescent="0.25">
      <c r="A1183" s="401" t="str">
        <f>'02 LISTA CONTROLLO E RAPPORTO'!A1160</f>
        <v/>
      </c>
      <c r="B1183" s="226"/>
      <c r="C1183" s="838" t="str">
        <f>'02 LISTA CONTROLLO E RAPPORTO'!C1160</f>
        <v>Nei seguenti locali del rifugio è prescritto un rivestimento antistatico del pavimento:</v>
      </c>
      <c r="D1183" s="839"/>
      <c r="E1183" s="839"/>
      <c r="F1183" s="839"/>
      <c r="G1183" s="840"/>
    </row>
    <row r="1184" spans="1:7" x14ac:dyDescent="0.25">
      <c r="A1184" s="402" t="str">
        <f>'02 LISTA CONTROLLO E RAPPORTO'!A1161</f>
        <v/>
      </c>
      <c r="B1184" s="219"/>
      <c r="C1184" s="835" t="str">
        <f>'02 LISTA CONTROLLO E RAPPORTO'!C1161</f>
        <v>-        sala operatoria,</v>
      </c>
      <c r="D1184" s="836"/>
      <c r="E1184" s="836"/>
      <c r="F1184" s="836"/>
      <c r="G1184" s="837"/>
    </row>
    <row r="1185" spans="1:7" x14ac:dyDescent="0.25">
      <c r="A1185" s="402" t="str">
        <f>'02 LISTA CONTROLLO E RAPPORTO'!A1162</f>
        <v/>
      </c>
      <c r="B1185" s="219"/>
      <c r="C1185" s="835" t="str">
        <f>'02 LISTA CONTROLLO E RAPPORTO'!C1162</f>
        <v>-        preparazione,</v>
      </c>
      <c r="D1185" s="836"/>
      <c r="E1185" s="836"/>
      <c r="F1185" s="836"/>
      <c r="G1185" s="837"/>
    </row>
    <row r="1186" spans="1:7" x14ac:dyDescent="0.25">
      <c r="A1186" s="402" t="str">
        <f>'02 LISTA CONTROLLO E RAPPORTO'!A1163</f>
        <v/>
      </c>
      <c r="B1186" s="219"/>
      <c r="C1186" s="835" t="str">
        <f>'02 LISTA CONTROLLO E RAPPORTO'!C1163</f>
        <v>-        ambulatorio,</v>
      </c>
      <c r="D1186" s="836"/>
      <c r="E1186" s="836"/>
      <c r="F1186" s="836"/>
      <c r="G1186" s="837"/>
    </row>
    <row r="1187" spans="1:7" x14ac:dyDescent="0.25">
      <c r="A1187" s="402" t="str">
        <f>'02 LISTA CONTROLLO E RAPPORTO'!A1164</f>
        <v/>
      </c>
      <c r="B1187" s="219"/>
      <c r="C1187" s="835" t="str">
        <f>'02 LISTA CONTROLLO E RAPPORTO'!C1164</f>
        <v>-        gessi (solo negli osp prot),</v>
      </c>
      <c r="D1187" s="836"/>
      <c r="E1187" s="836"/>
      <c r="F1187" s="836"/>
      <c r="G1187" s="837"/>
    </row>
    <row r="1188" spans="1:7" x14ac:dyDescent="0.25">
      <c r="A1188" s="402" t="str">
        <f>'02 LISTA CONTROLLO E RAPPORTO'!A1165</f>
        <v/>
      </c>
      <c r="B1188" s="219"/>
      <c r="C1188" s="835" t="str">
        <f>'02 LISTA CONTROLLO E RAPPORTO'!C1165</f>
        <v>-        radiologia (solo negli osp prot),</v>
      </c>
      <c r="D1188" s="836"/>
      <c r="E1188" s="836"/>
      <c r="F1188" s="836"/>
      <c r="G1188" s="837"/>
    </row>
    <row r="1189" spans="1:7" x14ac:dyDescent="0.25">
      <c r="A1189" s="402" t="str">
        <f>'02 LISTA CONTROLLO E RAPPORTO'!A1166</f>
        <v/>
      </c>
      <c r="B1189" s="219"/>
      <c r="C1189" s="835" t="str">
        <f>'02 LISTA CONTROLLO E RAPPORTO'!C1166</f>
        <v>-        farmacia,</v>
      </c>
      <c r="D1189" s="836"/>
      <c r="E1189" s="836"/>
      <c r="F1189" s="836"/>
      <c r="G1189" s="837"/>
    </row>
    <row r="1190" spans="1:7" x14ac:dyDescent="0.25">
      <c r="A1190" s="402" t="str">
        <f>'02 LISTA CONTROLLO E RAPPORTO'!A1167</f>
        <v/>
      </c>
      <c r="B1190" s="219"/>
      <c r="C1190" s="835" t="str">
        <f>'02 LISTA CONTROLLO E RAPPORTO'!C1167</f>
        <v>-        laboratorio e</v>
      </c>
      <c r="D1190" s="836"/>
      <c r="E1190" s="836"/>
      <c r="F1190" s="836"/>
      <c r="G1190" s="837"/>
    </row>
    <row r="1191" spans="1:7" x14ac:dyDescent="0.25">
      <c r="A1191" s="402" t="str">
        <f>'02 LISTA CONTROLLO E RAPPORTO'!A1168</f>
        <v/>
      </c>
      <c r="B1191" s="219"/>
      <c r="C1191" s="835" t="str">
        <f>'02 LISTA CONTROLLO E RAPPORTO'!C1168</f>
        <v>-        sterilizzazione.</v>
      </c>
      <c r="D1191" s="836"/>
      <c r="E1191" s="836"/>
      <c r="F1191" s="836"/>
      <c r="G1191" s="837"/>
    </row>
    <row r="1192" spans="1:7" ht="29.45" customHeight="1" x14ac:dyDescent="0.25">
      <c r="A1192" s="403" t="str">
        <f>'02 LISTA CONTROLLO E RAPPORTO'!A1169</f>
        <v/>
      </c>
      <c r="B1192" s="222"/>
      <c r="C1192" s="838" t="str">
        <f>'02 LISTA CONTROLLO E RAPPORTO'!C1169</f>
        <v>La mancanza del rivestimento antistatico del pavimento in uno o più locali costituisce un difetto. Si deve prendere nota dei relativi locali e accordarsi con l’ente cantonale responsabile delle costruzioni di protezione su come procedere.</v>
      </c>
      <c r="D1192" s="839"/>
      <c r="E1192" s="839"/>
      <c r="F1192" s="839"/>
      <c r="G1192" s="840"/>
    </row>
    <row r="1193" spans="1:7" ht="30" x14ac:dyDescent="0.25">
      <c r="A1193" s="406" t="str">
        <f>'02 LISTA CONTROLLO E RAPPORTO'!A1170</f>
        <v/>
      </c>
      <c r="B1193" s="187">
        <v>8103.02</v>
      </c>
      <c r="C1193" s="58" t="str">
        <f>'02 LISTA CONTROLLO E RAPPORTO'!C1170</f>
        <v>Descrizione del difetto: il rivestimento antistatico del pavimento è danneggiato.</v>
      </c>
      <c r="D1193" s="407" t="s">
        <v>0</v>
      </c>
      <c r="E1193" s="340"/>
      <c r="F1193" s="340"/>
      <c r="G1193" s="341"/>
    </row>
    <row r="1194" spans="1:7" ht="29.45" customHeight="1" thickBot="1" x14ac:dyDescent="0.3">
      <c r="A1194" s="399" t="str">
        <f>'02 LISTA CONTROLLO E RAPPORTO'!A1171</f>
        <v/>
      </c>
      <c r="B1194" s="400"/>
      <c r="C1194" s="821" t="str">
        <f>'02 LISTA CONTROLLO E RAPPORTO'!C1171</f>
        <v>Si deve commissionare la riparazione a una ditta specializzata. La procedura da seguire deve essere accordata con l’ente cantonale responsabile delle costruzioni di protezione.</v>
      </c>
      <c r="D1194" s="822"/>
      <c r="E1194" s="822"/>
      <c r="F1194" s="822"/>
      <c r="G1194" s="823"/>
    </row>
    <row r="1195" spans="1:7" ht="15.75" thickBot="1" x14ac:dyDescent="0.3">
      <c r="A1195" s="389" t="str">
        <f>'02 LISTA CONTROLLO E RAPPORTO'!A1172</f>
        <v/>
      </c>
      <c r="B1195" s="390">
        <v>8200</v>
      </c>
      <c r="C1195" s="408" t="str">
        <f>'02 LISTA CONTROLLO E RAPPORTO'!C1172</f>
        <v>Approvvigionamento di gas medicinale (ossigeno O2 e protossido d’azoto N2O)</v>
      </c>
      <c r="D1195" s="409"/>
      <c r="E1195" s="410"/>
      <c r="F1195" s="410"/>
      <c r="G1195" s="411"/>
    </row>
    <row r="1196" spans="1:7" ht="15.75" thickBot="1" x14ac:dyDescent="0.3">
      <c r="A1196" s="395" t="str">
        <f>'02 LISTA CONTROLLO E RAPPORTO'!A1173</f>
        <v/>
      </c>
      <c r="B1196" s="203">
        <v>8201</v>
      </c>
      <c r="C1196" s="144" t="str">
        <f>'02 LISTA CONTROLLO E RAPPORTO'!C1173</f>
        <v>Protossido d’azoto (N2O)</v>
      </c>
      <c r="D1196" s="396"/>
      <c r="E1196" s="826"/>
      <c r="F1196" s="827"/>
      <c r="G1196" s="828"/>
    </row>
    <row r="1197" spans="1:7" ht="30" x14ac:dyDescent="0.25">
      <c r="A1197" s="412" t="str">
        <f>'02 LISTA CONTROLLO E RAPPORTO'!A1174</f>
        <v/>
      </c>
      <c r="B1197" s="196">
        <v>8201.01</v>
      </c>
      <c r="C1197" s="77" t="str">
        <f>'02 LISTA CONTROLLO E RAPPORTO'!C1174</f>
        <v>Descrizione del difetto: l’impianto del protossido d’azoto (N2O) non è stato smantellato.</v>
      </c>
      <c r="D1197" s="413" t="s">
        <v>1</v>
      </c>
      <c r="E1197" s="344"/>
      <c r="F1197" s="344"/>
      <c r="G1197" s="345"/>
    </row>
    <row r="1198" spans="1:7" ht="58.35" customHeight="1" x14ac:dyDescent="0.25">
      <c r="A1198" s="401" t="str">
        <f>'02 LISTA CONTROLLO E RAPPORTO'!A1175</f>
        <v/>
      </c>
      <c r="B1198" s="226"/>
      <c r="C1198" s="829" t="str">
        <f>'02 LISTA CONTROLLO E RAPPORTO'!C1175</f>
        <v>I sistemi di protossido d’azoto esistenti, nonché i rispettivi sistemi di comando elettrici nei centri sanitari protetti e negli ospedali protetti, devono essere messi fuori servizio e smantellati dal proprietario. Se ciò non è avvenuto, questi sistemi devono essere contrassegnati come segue: «Utilizzazione vietata, quest’installazione deve essere adattata!»</v>
      </c>
      <c r="D1198" s="830"/>
      <c r="E1198" s="830"/>
      <c r="F1198" s="830"/>
      <c r="G1198" s="831"/>
    </row>
    <row r="1199" spans="1:7" x14ac:dyDescent="0.25">
      <c r="A1199" s="402" t="str">
        <f>'02 LISTA CONTROLLO E RAPPORTO'!A1176</f>
        <v/>
      </c>
      <c r="B1199" s="219"/>
      <c r="C1199" s="829" t="str">
        <f>'02 LISTA CONTROLLO E RAPPORTO'!C1176</f>
        <v>(cfr. circolare dell’UFPP del 31.08.2005)</v>
      </c>
      <c r="D1199" s="830"/>
      <c r="E1199" s="830"/>
      <c r="F1199" s="830"/>
      <c r="G1199" s="831"/>
    </row>
    <row r="1200" spans="1:7" ht="30" customHeight="1" x14ac:dyDescent="0.25">
      <c r="A1200" s="403" t="str">
        <f>'02 LISTA CONTROLLO E RAPPORTO'!A1177</f>
        <v/>
      </c>
      <c r="B1200" s="222"/>
      <c r="C1200" s="829" t="str">
        <f>'02 LISTA CONTROLLO E RAPPORTO'!C1177</f>
        <v>In caso di violazione di queste disposizioni, il proprietario può andare incontro a conseguenze di responsabilità civile, eventualità di cui deve essere informato.</v>
      </c>
      <c r="D1200" s="830"/>
      <c r="E1200" s="830"/>
      <c r="F1200" s="830"/>
      <c r="G1200" s="831"/>
    </row>
    <row r="1201" spans="1:7" ht="30" x14ac:dyDescent="0.25">
      <c r="A1201" s="414" t="str">
        <f>'02 LISTA CONTROLLO E RAPPORTO'!A1178</f>
        <v/>
      </c>
      <c r="B1201" s="195">
        <v>8201.02</v>
      </c>
      <c r="C1201" s="75" t="str">
        <f>'02 LISTA CONTROLLO E RAPPORTO'!C1178</f>
        <v>Descrizione del difetto: non sono state eliminate tutte le bombole di gas medicinale (N2O).</v>
      </c>
      <c r="D1201" s="415" t="s">
        <v>1</v>
      </c>
      <c r="E1201" s="344"/>
      <c r="F1201" s="344"/>
      <c r="G1201" s="345"/>
    </row>
    <row r="1202" spans="1:7" ht="30.6" customHeight="1" x14ac:dyDescent="0.25">
      <c r="A1202" s="401" t="str">
        <f>'02 LISTA CONTROLLO E RAPPORTO'!A1179</f>
        <v/>
      </c>
      <c r="B1202" s="226"/>
      <c r="C1202" s="832" t="str">
        <f>'02 LISTA CONTROLLO E RAPPORTO'!C1179</f>
        <v xml:space="preserve">Se nell’impianto di protezione sono presenti bombole di gas medicinale piene o vuote (protossido d’azoto N2O) con vecchio codice colore, queste devono essere smaltite in modo appropriato dal proprietario. </v>
      </c>
      <c r="D1202" s="833"/>
      <c r="E1202" s="833"/>
      <c r="F1202" s="833"/>
      <c r="G1202" s="834"/>
    </row>
    <row r="1203" spans="1:7" ht="31.35" customHeight="1" x14ac:dyDescent="0.25">
      <c r="A1203" s="402" t="str">
        <f>'02 LISTA CONTROLLO E RAPPORTO'!A1180</f>
        <v/>
      </c>
      <c r="B1203" s="219"/>
      <c r="C1203" s="829" t="str">
        <f>'02 LISTA CONTROLLO E RAPPORTO'!C1180</f>
        <v>In caso di violazione di queste disposizioni, il proprietario può andare incontro a conseguenze di responsabilità civile, eventualità di cui deve essere informato.</v>
      </c>
      <c r="D1203" s="830"/>
      <c r="E1203" s="830"/>
      <c r="F1203" s="830"/>
      <c r="G1203" s="831"/>
    </row>
    <row r="1204" spans="1:7" ht="29.45" customHeight="1" thickBot="1" x14ac:dyDescent="0.3">
      <c r="A1204" s="403" t="str">
        <f>'02 LISTA CONTROLLO E RAPPORTO'!A1181</f>
        <v/>
      </c>
      <c r="B1204" s="222"/>
      <c r="C1204" s="821" t="str">
        <f>'02 LISTA CONTROLLO E RAPPORTO'!C1181</f>
        <v>In presenza di un difetto ci si deve accordare con l’ente cantonale responsabile delle costruzioni di protezione su come procedere.</v>
      </c>
      <c r="D1204" s="822"/>
      <c r="E1204" s="822"/>
      <c r="F1204" s="822"/>
      <c r="G1204" s="823"/>
    </row>
    <row r="1205" spans="1:7" ht="15.75" thickBot="1" x14ac:dyDescent="0.3">
      <c r="A1205" s="395" t="str">
        <f>'02 LISTA CONTROLLO E RAPPORTO'!A1182</f>
        <v/>
      </c>
      <c r="B1205" s="203">
        <v>8202</v>
      </c>
      <c r="C1205" s="144" t="str">
        <f>'02 LISTA CONTROLLO E RAPPORTO'!C1182</f>
        <v>Posti sanitari protetti «ATTIVI» e «INATTIVI»</v>
      </c>
      <c r="D1205" s="396"/>
      <c r="E1205" s="826"/>
      <c r="F1205" s="827"/>
      <c r="G1205" s="828"/>
    </row>
    <row r="1206" spans="1:7" ht="30" x14ac:dyDescent="0.25">
      <c r="A1206" s="412" t="str">
        <f>'02 LISTA CONTROLLO E RAPPORTO'!A1183</f>
        <v/>
      </c>
      <c r="B1206" s="196">
        <v>8202.01</v>
      </c>
      <c r="C1206" s="77" t="str">
        <f>'02 LISTA CONTROLLO E RAPPORTO'!C1183</f>
        <v>Descrizione del difetto: non sono state eliminate tutte le bombole di ossigeno medicinale (O2).</v>
      </c>
      <c r="D1206" s="413" t="s">
        <v>1</v>
      </c>
      <c r="E1206" s="344"/>
      <c r="F1206" s="344"/>
      <c r="G1206" s="345"/>
    </row>
    <row r="1207" spans="1:7" ht="29.45" customHeight="1" x14ac:dyDescent="0.25">
      <c r="A1207" s="401" t="str">
        <f>'02 LISTA CONTROLLO E RAPPORTO'!A1184</f>
        <v/>
      </c>
      <c r="B1207" s="226"/>
      <c r="C1207" s="829" t="str">
        <f>'02 LISTA CONTROLLO E RAPPORTO'!C1184</f>
        <v>Nel posto sanitario protetto le bombole di gas medicinale (ossigeno O2) con vecchio codice colore devono essere smaltite in modo appropriato dal proprietario.</v>
      </c>
      <c r="D1207" s="830"/>
      <c r="E1207" s="830"/>
      <c r="F1207" s="830"/>
      <c r="G1207" s="831"/>
    </row>
    <row r="1208" spans="1:7" ht="30" customHeight="1" x14ac:dyDescent="0.25">
      <c r="A1208" s="403" t="str">
        <f>'02 LISTA CONTROLLO E RAPPORTO'!A1185</f>
        <v/>
      </c>
      <c r="B1208" s="222"/>
      <c r="C1208" s="829" t="str">
        <f>'02 LISTA CONTROLLO E RAPPORTO'!C1185</f>
        <v>In caso di violazione di queste disposizioni, il proprietario può andare incontro a conseguenze di responsabilità civile, eventualità di cui deve essere informato.</v>
      </c>
      <c r="D1208" s="830"/>
      <c r="E1208" s="830"/>
      <c r="F1208" s="830"/>
      <c r="G1208" s="831"/>
    </row>
    <row r="1209" spans="1:7" ht="45" x14ac:dyDescent="0.25">
      <c r="A1209" s="414" t="str">
        <f>'02 LISTA CONTROLLO E RAPPORTO'!A1186</f>
        <v/>
      </c>
      <c r="B1209" s="195">
        <v>8202.02</v>
      </c>
      <c r="C1209" s="75" t="str">
        <f>'02 LISTA CONTROLLO E RAPPORTO'!C1186</f>
        <v>Descrizione del difetto: l’approvvigionamento di ossigeno medicinale (O2) non è stato messo fuori servizio e contrassegnato di conseguenza.</v>
      </c>
      <c r="D1209" s="415" t="s">
        <v>1</v>
      </c>
      <c r="E1209" s="344"/>
      <c r="F1209" s="344"/>
      <c r="G1209" s="345"/>
    </row>
    <row r="1210" spans="1:7" ht="29.45" customHeight="1" x14ac:dyDescent="0.25">
      <c r="A1210" s="401" t="str">
        <f>'02 LISTA CONTROLLO E RAPPORTO'!A1187</f>
        <v/>
      </c>
      <c r="B1210" s="226"/>
      <c r="C1210" s="829" t="str">
        <f>'02 LISTA CONTROLLO E RAPPORTO'!C1187</f>
        <v>L’approvvigionamento di ossigeno medicinale deve essere messo fuori servizio da un’impresa specializzata e contrassegnato con un cartello «FUORI SERVIZIO» (comprese le bombole «bianche»).</v>
      </c>
      <c r="D1210" s="830"/>
      <c r="E1210" s="830"/>
      <c r="F1210" s="830"/>
      <c r="G1210" s="831"/>
    </row>
    <row r="1211" spans="1:7" ht="30.6" customHeight="1" thickBot="1" x14ac:dyDescent="0.3">
      <c r="A1211" s="403" t="str">
        <f>'02 LISTA CONTROLLO E RAPPORTO'!A1188</f>
        <v/>
      </c>
      <c r="B1211" s="222"/>
      <c r="C1211" s="821" t="str">
        <f>'02 LISTA CONTROLLO E RAPPORTO'!C1188</f>
        <v>In caso di violazione di queste disposizioni, il proprietario può andare incontro a conseguenze di responsabilità civile, eventualità di cui deve essere informato.</v>
      </c>
      <c r="D1211" s="822"/>
      <c r="E1211" s="822"/>
      <c r="F1211" s="822"/>
      <c r="G1211" s="823"/>
    </row>
    <row r="1212" spans="1:7" ht="15.75" thickBot="1" x14ac:dyDescent="0.3">
      <c r="A1212" s="395" t="str">
        <f>'02 LISTA CONTROLLO E RAPPORTO'!A1189</f>
        <v/>
      </c>
      <c r="B1212" s="203">
        <v>8203</v>
      </c>
      <c r="C1212" s="144" t="str">
        <f>'02 LISTA CONTROLLO E RAPPORTO'!C1189</f>
        <v>Ospedali protetti «ATTIVI» e con statuto speciale SSC</v>
      </c>
      <c r="D1212" s="396"/>
      <c r="E1212" s="826"/>
      <c r="F1212" s="827"/>
      <c r="G1212" s="828"/>
    </row>
    <row r="1213" spans="1:7" ht="30" x14ac:dyDescent="0.25">
      <c r="A1213" s="412" t="str">
        <f>'02 LISTA CONTROLLO E RAPPORTO'!A1190</f>
        <v/>
      </c>
      <c r="B1213" s="196">
        <v>8203.01</v>
      </c>
      <c r="C1213" s="77" t="str">
        <f>'02 LISTA CONTROLLO E RAPPORTO'!C1190</f>
        <v>Descrizione del difetto: non sono presenti solo bombole d’ossigeno medicale bianche (O2).</v>
      </c>
      <c r="D1213" s="413" t="s">
        <v>1</v>
      </c>
      <c r="E1213" s="344"/>
      <c r="F1213" s="344"/>
      <c r="G1213" s="345"/>
    </row>
    <row r="1214" spans="1:7" ht="28.7" customHeight="1" x14ac:dyDescent="0.25">
      <c r="A1214" s="401" t="str">
        <f>'02 LISTA CONTROLLO E RAPPORTO'!A1191</f>
        <v/>
      </c>
      <c r="B1214" s="226"/>
      <c r="C1214" s="829" t="str">
        <f>'02 LISTA CONTROLLO E RAPPORTO'!C1191</f>
        <v>Le bombole di gas medicale (ossigeno O2) con vecchio codice colore devono essere smaltite in modo appropriato dal proprietario.</v>
      </c>
      <c r="D1214" s="830"/>
      <c r="E1214" s="830"/>
      <c r="F1214" s="830"/>
      <c r="G1214" s="831"/>
    </row>
    <row r="1215" spans="1:7" ht="29.45" customHeight="1" x14ac:dyDescent="0.25">
      <c r="A1215" s="403" t="str">
        <f>'02 LISTA CONTROLLO E RAPPORTO'!A1192</f>
        <v/>
      </c>
      <c r="B1215" s="222"/>
      <c r="C1215" s="829" t="str">
        <f>'02 LISTA CONTROLLO E RAPPORTO'!C1192</f>
        <v>In caso di violazione di queste disposizioni, il proprietario può andare incontro a conseguenze di responsabilità civile, eventualità di cui deve essere informato.</v>
      </c>
      <c r="D1215" s="830"/>
      <c r="E1215" s="830"/>
      <c r="F1215" s="830"/>
      <c r="G1215" s="831"/>
    </row>
    <row r="1216" spans="1:7" ht="45" x14ac:dyDescent="0.25">
      <c r="A1216" s="414" t="str">
        <f>'02 LISTA CONTROLLO E RAPPORTO'!A1193</f>
        <v/>
      </c>
      <c r="B1216" s="195">
        <v>8203.02</v>
      </c>
      <c r="C1216" s="75" t="str">
        <f>'02 LISTA CONTROLLO E RAPPORTO'!C1193</f>
        <v>Descrizione del difetto: l’approvvigionamento di ossigeno medicinale (O2) non è integrato nel sistema di garanzia della qualità dell’ospedale.</v>
      </c>
      <c r="D1216" s="415" t="s">
        <v>1</v>
      </c>
      <c r="E1216" s="344"/>
      <c r="F1216" s="344"/>
      <c r="G1216" s="345"/>
    </row>
    <row r="1217" spans="1:7" ht="57.6" customHeight="1" x14ac:dyDescent="0.25">
      <c r="A1217" s="401" t="str">
        <f>'02 LISTA CONTROLLO E RAPPORTO'!A1194</f>
        <v/>
      </c>
      <c r="B1217" s="226"/>
      <c r="C1217" s="829" t="str">
        <f>'02 LISTA CONTROLLO E RAPPORTO'!C1194</f>
        <v>Gli ospedali devono integrare le direttive per l’approvvigionamento d’ossigeno medicinale degli ospedali protetti attivi revisionate dall’Ufficio federale della protezione della popolazione (UFPP) nel loro sistema di garanzia della qualità. Essi sono responsabili di tutte le misure di manutenzione e ne assumono i costi. L’impiego di queste installazioni è previsto per il caso di catastrofi e altre situazioni d’emergenza. A tal fine va tenuto un apposito quaderno di controllo.</v>
      </c>
      <c r="D1217" s="830"/>
      <c r="E1217" s="830"/>
      <c r="F1217" s="830"/>
      <c r="G1217" s="831"/>
    </row>
    <row r="1218" spans="1:7" ht="29.45" customHeight="1" x14ac:dyDescent="0.25">
      <c r="A1218" s="403" t="str">
        <f>'02 LISTA CONTROLLO E RAPPORTO'!A1195</f>
        <v/>
      </c>
      <c r="B1218" s="222"/>
      <c r="C1218" s="829" t="str">
        <f>'02 LISTA CONTROLLO E RAPPORTO'!C1195</f>
        <v>In caso di violazione di queste disposizioni, il proprietario può andare incontro a conseguenze di responsabilità civile, eventualità di cui deve essere informato.</v>
      </c>
      <c r="D1218" s="830"/>
      <c r="E1218" s="830"/>
      <c r="F1218" s="830"/>
      <c r="G1218" s="831"/>
    </row>
    <row r="1219" spans="1:7" ht="30" x14ac:dyDescent="0.25">
      <c r="A1219" s="414" t="str">
        <f>'02 LISTA CONTROLLO E RAPPORTO'!A1196</f>
        <v/>
      </c>
      <c r="B1219" s="195">
        <v>8203.0300000000007</v>
      </c>
      <c r="C1219" s="75" t="str">
        <f>'02 LISTA CONTROLLO E RAPPORTO'!C1196</f>
        <v>Descrizione del difetto: le bombole di gas medicinale non sono conservate in piedi su un supporto e assicurate contro le cadute.</v>
      </c>
      <c r="D1219" s="415" t="s">
        <v>1</v>
      </c>
      <c r="E1219" s="344"/>
      <c r="F1219" s="344"/>
      <c r="G1219" s="345"/>
    </row>
    <row r="1220" spans="1:7" ht="45" customHeight="1" x14ac:dyDescent="0.25">
      <c r="A1220" s="401" t="str">
        <f>'02 LISTA CONTROLLO E RAPPORTO'!A1197</f>
        <v/>
      </c>
      <c r="B1220" s="226"/>
      <c r="C1220" s="829" t="str">
        <f>'02 LISTA CONTROLLO E RAPPORTO'!C1197</f>
        <v>Tutte le bombole di gas medicinale devono essere immagazzinate in piedi e assicurate mediante gli appositi fissaggi conformemente alle prescrizioni attualmente in vigore (SUVA, ITM 2000, pag. 11-27). I cappucci di protezione delle valvole devono essere avvitati, ma non troppo stretti. Le bombole non devono appoggiare direttamente sul pavimento a causa del pericolo di corrosione.</v>
      </c>
      <c r="D1220" s="830"/>
      <c r="E1220" s="830"/>
      <c r="F1220" s="830"/>
      <c r="G1220" s="831"/>
    </row>
    <row r="1221" spans="1:7" ht="30" customHeight="1" thickBot="1" x14ac:dyDescent="0.3">
      <c r="A1221" s="403" t="str">
        <f>'02 LISTA CONTROLLO E RAPPORTO'!A1198</f>
        <v/>
      </c>
      <c r="B1221" s="222"/>
      <c r="C1221" s="821" t="str">
        <f>'02 LISTA CONTROLLO E RAPPORTO'!C1198</f>
        <v>In caso di violazione di queste disposizioni, il proprietario può andare incontro a conseguenze di responsabilità civile, eventualità di cui deve essere informato.</v>
      </c>
      <c r="D1221" s="822"/>
      <c r="E1221" s="822"/>
      <c r="F1221" s="822"/>
      <c r="G1221" s="823"/>
    </row>
    <row r="1222" spans="1:7" ht="30.75" thickBot="1" x14ac:dyDescent="0.3">
      <c r="A1222" s="416" t="str">
        <f>'02 LISTA CONTROLLO E RAPPORTO'!A1199</f>
        <v/>
      </c>
      <c r="B1222" s="190">
        <v>8300</v>
      </c>
      <c r="C1222" s="417" t="str">
        <f>'02 LISTA CONTROLLO E RAPPORTO'!C1199</f>
        <v xml:space="preserve">Difetti straordinari nel capitolo «Installazioni del servizio sanitario» secondo le Istruzioni CPCP (art.11 cpv. 5) </v>
      </c>
      <c r="D1222" s="418"/>
      <c r="E1222" s="824"/>
      <c r="F1222" s="824"/>
      <c r="G1222" s="825"/>
    </row>
    <row r="1223" spans="1:7" x14ac:dyDescent="0.25">
      <c r="A1223" s="419" t="str">
        <f>'02 LISTA CONTROLLO E RAPPORTO'!A1200</f>
        <v/>
      </c>
      <c r="B1223" s="191">
        <v>8301</v>
      </c>
      <c r="C1223" s="420" t="str">
        <f>'02 LISTA CONTROLLO E RAPPORTO'!C1200</f>
        <v>Descrizione del difetto:</v>
      </c>
      <c r="D1223" s="421"/>
      <c r="E1223" s="428"/>
      <c r="F1223" s="428"/>
      <c r="G1223" s="429"/>
    </row>
    <row r="1224" spans="1:7" x14ac:dyDescent="0.25">
      <c r="A1224" s="422" t="str">
        <f>'02 LISTA CONTROLLO E RAPPORTO'!A1201</f>
        <v/>
      </c>
      <c r="B1224" s="192">
        <v>8302</v>
      </c>
      <c r="C1224" s="423" t="str">
        <f>'02 LISTA CONTROLLO E RAPPORTO'!C1201</f>
        <v>Descrizione del difetto:</v>
      </c>
      <c r="D1224" s="424"/>
      <c r="E1224" s="430"/>
      <c r="F1224" s="430"/>
      <c r="G1224" s="431"/>
    </row>
    <row r="1225" spans="1:7" ht="15.75" thickBot="1" x14ac:dyDescent="0.3">
      <c r="A1225" s="425" t="str">
        <f>'02 LISTA CONTROLLO E RAPPORTO'!A1202</f>
        <v/>
      </c>
      <c r="B1225" s="193">
        <v>8303</v>
      </c>
      <c r="C1225" s="426" t="str">
        <f>'02 LISTA CONTROLLO E RAPPORTO'!C1202</f>
        <v>Descrizione del difetto:</v>
      </c>
      <c r="D1225" s="427"/>
      <c r="E1225" s="432"/>
      <c r="F1225" s="432"/>
      <c r="G1225" s="433"/>
    </row>
  </sheetData>
  <sheetProtection sheet="1" formatCells="0" formatRows="0" autoFilter="0"/>
  <autoFilter ref="A27:G1226" xr:uid="{3D01FE37-28D7-4DAC-B403-C5A6A4EC1B8A}"/>
  <mergeCells count="778">
    <mergeCell ref="A20:G20"/>
    <mergeCell ref="C34:G34"/>
    <mergeCell ref="C35:G35"/>
    <mergeCell ref="C36:G36"/>
    <mergeCell ref="C37:G37"/>
    <mergeCell ref="C38:G38"/>
    <mergeCell ref="E39:G39"/>
    <mergeCell ref="A23:G23"/>
    <mergeCell ref="C24:E24"/>
    <mergeCell ref="A25:E25"/>
    <mergeCell ref="E26:G26"/>
    <mergeCell ref="E30:G30"/>
    <mergeCell ref="C32:G32"/>
    <mergeCell ref="C51:G51"/>
    <mergeCell ref="C52:G52"/>
    <mergeCell ref="C53:G53"/>
    <mergeCell ref="C54:G54"/>
    <mergeCell ref="C55:G55"/>
    <mergeCell ref="C56:G56"/>
    <mergeCell ref="C40:G40"/>
    <mergeCell ref="C42:G42"/>
    <mergeCell ref="C47:G47"/>
    <mergeCell ref="C48:G48"/>
    <mergeCell ref="C49:G49"/>
    <mergeCell ref="C50:G50"/>
    <mergeCell ref="C63:G63"/>
    <mergeCell ref="C64:G64"/>
    <mergeCell ref="C65:G65"/>
    <mergeCell ref="C66:G66"/>
    <mergeCell ref="C67:G67"/>
    <mergeCell ref="C68:G68"/>
    <mergeCell ref="C57:G57"/>
    <mergeCell ref="C58:G58"/>
    <mergeCell ref="C59:G59"/>
    <mergeCell ref="C60:G60"/>
    <mergeCell ref="C61:G61"/>
    <mergeCell ref="C62:G62"/>
    <mergeCell ref="C76:G76"/>
    <mergeCell ref="C77:G77"/>
    <mergeCell ref="C78:G78"/>
    <mergeCell ref="C79:G79"/>
    <mergeCell ref="C80:G80"/>
    <mergeCell ref="C81:G81"/>
    <mergeCell ref="C69:G69"/>
    <mergeCell ref="C70:G70"/>
    <mergeCell ref="C71:G71"/>
    <mergeCell ref="C72:G72"/>
    <mergeCell ref="C74:G74"/>
    <mergeCell ref="C75:G75"/>
    <mergeCell ref="C91:G91"/>
    <mergeCell ref="C92:G92"/>
    <mergeCell ref="C93:G93"/>
    <mergeCell ref="C94:G94"/>
    <mergeCell ref="C95:G95"/>
    <mergeCell ref="C96:G96"/>
    <mergeCell ref="C82:G82"/>
    <mergeCell ref="C83:G83"/>
    <mergeCell ref="E86:G86"/>
    <mergeCell ref="C88:G88"/>
    <mergeCell ref="C89:G89"/>
    <mergeCell ref="C90:G90"/>
    <mergeCell ref="E103:G103"/>
    <mergeCell ref="C105:G105"/>
    <mergeCell ref="C106:G106"/>
    <mergeCell ref="C107:G107"/>
    <mergeCell ref="C108:G108"/>
    <mergeCell ref="C109:G109"/>
    <mergeCell ref="C97:G97"/>
    <mergeCell ref="C98:G98"/>
    <mergeCell ref="C99:G99"/>
    <mergeCell ref="C100:G100"/>
    <mergeCell ref="C101:G101"/>
    <mergeCell ref="C102:G102"/>
    <mergeCell ref="C118:G118"/>
    <mergeCell ref="C119:G119"/>
    <mergeCell ref="C120:G120"/>
    <mergeCell ref="C121:G121"/>
    <mergeCell ref="E122:G122"/>
    <mergeCell ref="C124:G124"/>
    <mergeCell ref="C110:G110"/>
    <mergeCell ref="C111:G111"/>
    <mergeCell ref="C112:G112"/>
    <mergeCell ref="C113:G113"/>
    <mergeCell ref="C114:G114"/>
    <mergeCell ref="C116:G116"/>
    <mergeCell ref="C133:G133"/>
    <mergeCell ref="E134:G134"/>
    <mergeCell ref="C136:G136"/>
    <mergeCell ref="C138:G138"/>
    <mergeCell ref="C139:G139"/>
    <mergeCell ref="C141:G141"/>
    <mergeCell ref="C125:G125"/>
    <mergeCell ref="C126:G126"/>
    <mergeCell ref="C127:G127"/>
    <mergeCell ref="C128:G128"/>
    <mergeCell ref="C129:G129"/>
    <mergeCell ref="E131:G131"/>
    <mergeCell ref="C152:G152"/>
    <mergeCell ref="E153:G153"/>
    <mergeCell ref="C155:G155"/>
    <mergeCell ref="C157:G157"/>
    <mergeCell ref="C159:G159"/>
    <mergeCell ref="C160:G160"/>
    <mergeCell ref="C142:G142"/>
    <mergeCell ref="C144:G144"/>
    <mergeCell ref="C145:G145"/>
    <mergeCell ref="C146:G146"/>
    <mergeCell ref="C148:G148"/>
    <mergeCell ref="C150:G150"/>
    <mergeCell ref="E167:G167"/>
    <mergeCell ref="E173:G173"/>
    <mergeCell ref="C175:G175"/>
    <mergeCell ref="C177:G177"/>
    <mergeCell ref="C178:G178"/>
    <mergeCell ref="C180:G180"/>
    <mergeCell ref="C161:G161"/>
    <mergeCell ref="C162:G162"/>
    <mergeCell ref="C163:G163"/>
    <mergeCell ref="C164:G164"/>
    <mergeCell ref="C165:G165"/>
    <mergeCell ref="C166:G166"/>
    <mergeCell ref="C191:G191"/>
    <mergeCell ref="C193:G193"/>
    <mergeCell ref="E194:G194"/>
    <mergeCell ref="C196:G196"/>
    <mergeCell ref="C197:G197"/>
    <mergeCell ref="C199:G199"/>
    <mergeCell ref="C181:G181"/>
    <mergeCell ref="C182:G182"/>
    <mergeCell ref="C184:G184"/>
    <mergeCell ref="C186:G186"/>
    <mergeCell ref="C188:G188"/>
    <mergeCell ref="C190:G190"/>
    <mergeCell ref="E212:G212"/>
    <mergeCell ref="C214:G214"/>
    <mergeCell ref="C216:G216"/>
    <mergeCell ref="C218:G218"/>
    <mergeCell ref="C220:G220"/>
    <mergeCell ref="C222:G222"/>
    <mergeCell ref="E200:G200"/>
    <mergeCell ref="C202:G202"/>
    <mergeCell ref="C204:G204"/>
    <mergeCell ref="C206:G206"/>
    <mergeCell ref="C208:G208"/>
    <mergeCell ref="C210:G210"/>
    <mergeCell ref="C231:G231"/>
    <mergeCell ref="C232:G232"/>
    <mergeCell ref="C234:G234"/>
    <mergeCell ref="C235:G235"/>
    <mergeCell ref="C236:G236"/>
    <mergeCell ref="C238:G238"/>
    <mergeCell ref="C224:G224"/>
    <mergeCell ref="E225:G225"/>
    <mergeCell ref="C227:G227"/>
    <mergeCell ref="C228:G228"/>
    <mergeCell ref="C229:G229"/>
    <mergeCell ref="C230:G230"/>
    <mergeCell ref="C250:G250"/>
    <mergeCell ref="C251:G251"/>
    <mergeCell ref="C253:G253"/>
    <mergeCell ref="C255:G255"/>
    <mergeCell ref="C257:G257"/>
    <mergeCell ref="E258:G258"/>
    <mergeCell ref="C240:G240"/>
    <mergeCell ref="C241:G241"/>
    <mergeCell ref="C243:G243"/>
    <mergeCell ref="C245:G245"/>
    <mergeCell ref="C247:G247"/>
    <mergeCell ref="C248:G248"/>
    <mergeCell ref="C269:G269"/>
    <mergeCell ref="C271:G271"/>
    <mergeCell ref="C273:G273"/>
    <mergeCell ref="C274:G274"/>
    <mergeCell ref="C276:G276"/>
    <mergeCell ref="C277:G277"/>
    <mergeCell ref="C260:G260"/>
    <mergeCell ref="C261:G261"/>
    <mergeCell ref="C263:G263"/>
    <mergeCell ref="C264:G264"/>
    <mergeCell ref="E265:G265"/>
    <mergeCell ref="C267:G267"/>
    <mergeCell ref="C289:G289"/>
    <mergeCell ref="E290:G290"/>
    <mergeCell ref="C292:G292"/>
    <mergeCell ref="E294:G294"/>
    <mergeCell ref="C296:G296"/>
    <mergeCell ref="C298:G298"/>
    <mergeCell ref="C279:G279"/>
    <mergeCell ref="C281:G281"/>
    <mergeCell ref="C283:G283"/>
    <mergeCell ref="C285:G285"/>
    <mergeCell ref="C286:G286"/>
    <mergeCell ref="C288:G288"/>
    <mergeCell ref="C311:G311"/>
    <mergeCell ref="C313:G313"/>
    <mergeCell ref="C314:G314"/>
    <mergeCell ref="C316:G316"/>
    <mergeCell ref="C318:G318"/>
    <mergeCell ref="C320:G320"/>
    <mergeCell ref="C300:G300"/>
    <mergeCell ref="C301:G301"/>
    <mergeCell ref="C303:G303"/>
    <mergeCell ref="C305:G305"/>
    <mergeCell ref="C307:G307"/>
    <mergeCell ref="C309:G309"/>
    <mergeCell ref="C327:G327"/>
    <mergeCell ref="C329:G329"/>
    <mergeCell ref="C330:G330"/>
    <mergeCell ref="C331:G331"/>
    <mergeCell ref="C333:G333"/>
    <mergeCell ref="C335:G335"/>
    <mergeCell ref="C321:G321"/>
    <mergeCell ref="C322:G322"/>
    <mergeCell ref="C323:G323"/>
    <mergeCell ref="C324:G324"/>
    <mergeCell ref="C325:G325"/>
    <mergeCell ref="C326:G326"/>
    <mergeCell ref="C347:G347"/>
    <mergeCell ref="C349:G349"/>
    <mergeCell ref="E350:G350"/>
    <mergeCell ref="C352:G352"/>
    <mergeCell ref="C353:G353"/>
    <mergeCell ref="C355:G355"/>
    <mergeCell ref="C337:G337"/>
    <mergeCell ref="C339:G339"/>
    <mergeCell ref="E340:G340"/>
    <mergeCell ref="C342:G342"/>
    <mergeCell ref="C343:G343"/>
    <mergeCell ref="C345:G345"/>
    <mergeCell ref="C365:G365"/>
    <mergeCell ref="C366:G366"/>
    <mergeCell ref="C367:G367"/>
    <mergeCell ref="C368:G368"/>
    <mergeCell ref="C369:G369"/>
    <mergeCell ref="C371:G371"/>
    <mergeCell ref="C357:G357"/>
    <mergeCell ref="C359:G359"/>
    <mergeCell ref="E360:G360"/>
    <mergeCell ref="C362:G362"/>
    <mergeCell ref="C363:G363"/>
    <mergeCell ref="C364:G364"/>
    <mergeCell ref="C385:G385"/>
    <mergeCell ref="C387:G387"/>
    <mergeCell ref="C389:G389"/>
    <mergeCell ref="C391:G391"/>
    <mergeCell ref="C393:G393"/>
    <mergeCell ref="C395:G395"/>
    <mergeCell ref="C373:G373"/>
    <mergeCell ref="C375:G375"/>
    <mergeCell ref="C377:G377"/>
    <mergeCell ref="C379:G379"/>
    <mergeCell ref="C381:G381"/>
    <mergeCell ref="C383:G383"/>
    <mergeCell ref="E408:G408"/>
    <mergeCell ref="C410:G410"/>
    <mergeCell ref="C412:G412"/>
    <mergeCell ref="C414:G414"/>
    <mergeCell ref="E415:G415"/>
    <mergeCell ref="C417:G417"/>
    <mergeCell ref="C397:G397"/>
    <mergeCell ref="C399:G399"/>
    <mergeCell ref="C401:G401"/>
    <mergeCell ref="C403:G403"/>
    <mergeCell ref="C405:G405"/>
    <mergeCell ref="C406:G406"/>
    <mergeCell ref="C430:G430"/>
    <mergeCell ref="C432:G432"/>
    <mergeCell ref="C433:G433"/>
    <mergeCell ref="C434:G434"/>
    <mergeCell ref="E435:G435"/>
    <mergeCell ref="C437:G437"/>
    <mergeCell ref="C419:G419"/>
    <mergeCell ref="C421:G421"/>
    <mergeCell ref="E422:G422"/>
    <mergeCell ref="C424:G424"/>
    <mergeCell ref="C426:G426"/>
    <mergeCell ref="E428:G428"/>
    <mergeCell ref="E450:G450"/>
    <mergeCell ref="C452:G452"/>
    <mergeCell ref="C454:G454"/>
    <mergeCell ref="C455:G455"/>
    <mergeCell ref="C457:G457"/>
    <mergeCell ref="E458:G458"/>
    <mergeCell ref="C439:G439"/>
    <mergeCell ref="C441:G441"/>
    <mergeCell ref="C443:G443"/>
    <mergeCell ref="C445:G445"/>
    <mergeCell ref="C447:G447"/>
    <mergeCell ref="C449:G449"/>
    <mergeCell ref="C473:G473"/>
    <mergeCell ref="C474:G474"/>
    <mergeCell ref="C475:G475"/>
    <mergeCell ref="C476:G476"/>
    <mergeCell ref="E477:G477"/>
    <mergeCell ref="C479:G479"/>
    <mergeCell ref="E464:G464"/>
    <mergeCell ref="C466:G466"/>
    <mergeCell ref="C468:G468"/>
    <mergeCell ref="C470:G470"/>
    <mergeCell ref="C471:G471"/>
    <mergeCell ref="C472:G472"/>
    <mergeCell ref="C492:G492"/>
    <mergeCell ref="C494:G494"/>
    <mergeCell ref="C496:G496"/>
    <mergeCell ref="E498:G498"/>
    <mergeCell ref="C500:G500"/>
    <mergeCell ref="C502:G502"/>
    <mergeCell ref="C481:G481"/>
    <mergeCell ref="E483:G483"/>
    <mergeCell ref="C485:G485"/>
    <mergeCell ref="C487:G487"/>
    <mergeCell ref="E488:G488"/>
    <mergeCell ref="C490:G490"/>
    <mergeCell ref="C514:G514"/>
    <mergeCell ref="E515:G515"/>
    <mergeCell ref="C517:G517"/>
    <mergeCell ref="C518:G518"/>
    <mergeCell ref="C520:G520"/>
    <mergeCell ref="C521:G521"/>
    <mergeCell ref="C503:G503"/>
    <mergeCell ref="C505:G505"/>
    <mergeCell ref="C506:G506"/>
    <mergeCell ref="C508:G508"/>
    <mergeCell ref="C510:G510"/>
    <mergeCell ref="C512:G512"/>
    <mergeCell ref="C533:G533"/>
    <mergeCell ref="C535:G535"/>
    <mergeCell ref="E536:G536"/>
    <mergeCell ref="C538:G538"/>
    <mergeCell ref="C540:G540"/>
    <mergeCell ref="C542:G542"/>
    <mergeCell ref="C523:G523"/>
    <mergeCell ref="C524:G524"/>
    <mergeCell ref="C526:G526"/>
    <mergeCell ref="C527:G527"/>
    <mergeCell ref="C529:G529"/>
    <mergeCell ref="C531:G531"/>
    <mergeCell ref="C555:G555"/>
    <mergeCell ref="C557:G557"/>
    <mergeCell ref="C559:G559"/>
    <mergeCell ref="C561:G561"/>
    <mergeCell ref="C563:G563"/>
    <mergeCell ref="C565:G565"/>
    <mergeCell ref="C543:G543"/>
    <mergeCell ref="C545:G545"/>
    <mergeCell ref="C547:G547"/>
    <mergeCell ref="C549:G549"/>
    <mergeCell ref="C551:G551"/>
    <mergeCell ref="C553:G553"/>
    <mergeCell ref="C577:G577"/>
    <mergeCell ref="C579:G579"/>
    <mergeCell ref="C581:G581"/>
    <mergeCell ref="C583:G583"/>
    <mergeCell ref="C584:G584"/>
    <mergeCell ref="C586:G586"/>
    <mergeCell ref="C567:G567"/>
    <mergeCell ref="C568:G568"/>
    <mergeCell ref="C570:G570"/>
    <mergeCell ref="C572:G572"/>
    <mergeCell ref="C574:G574"/>
    <mergeCell ref="C575:G575"/>
    <mergeCell ref="C599:G599"/>
    <mergeCell ref="C600:G600"/>
    <mergeCell ref="C602:G602"/>
    <mergeCell ref="C604:G604"/>
    <mergeCell ref="C606:G606"/>
    <mergeCell ref="C607:G607"/>
    <mergeCell ref="C588:G588"/>
    <mergeCell ref="C590:G590"/>
    <mergeCell ref="C592:G592"/>
    <mergeCell ref="C594:G594"/>
    <mergeCell ref="E595:G595"/>
    <mergeCell ref="C597:G597"/>
    <mergeCell ref="C620:G620"/>
    <mergeCell ref="C622:G622"/>
    <mergeCell ref="C624:G624"/>
    <mergeCell ref="C625:G625"/>
    <mergeCell ref="C626:G626"/>
    <mergeCell ref="C628:G628"/>
    <mergeCell ref="C609:G609"/>
    <mergeCell ref="C611:G611"/>
    <mergeCell ref="C613:G613"/>
    <mergeCell ref="C615:G615"/>
    <mergeCell ref="C617:G617"/>
    <mergeCell ref="C618:G618"/>
    <mergeCell ref="E640:G640"/>
    <mergeCell ref="C642:G642"/>
    <mergeCell ref="C644:G644"/>
    <mergeCell ref="C646:G646"/>
    <mergeCell ref="C648:G648"/>
    <mergeCell ref="C649:G649"/>
    <mergeCell ref="C630:G630"/>
    <mergeCell ref="C632:G632"/>
    <mergeCell ref="C634:G634"/>
    <mergeCell ref="C635:G635"/>
    <mergeCell ref="C637:G637"/>
    <mergeCell ref="C639:G639"/>
    <mergeCell ref="C661:G661"/>
    <mergeCell ref="C663:G663"/>
    <mergeCell ref="C665:G665"/>
    <mergeCell ref="E666:G666"/>
    <mergeCell ref="C668:G668"/>
    <mergeCell ref="C670:G670"/>
    <mergeCell ref="C651:G651"/>
    <mergeCell ref="C653:G653"/>
    <mergeCell ref="E654:G654"/>
    <mergeCell ref="C656:G656"/>
    <mergeCell ref="C658:G658"/>
    <mergeCell ref="C660:G660"/>
    <mergeCell ref="C683:G683"/>
    <mergeCell ref="C684:G684"/>
    <mergeCell ref="C685:G685"/>
    <mergeCell ref="E686:G686"/>
    <mergeCell ref="C688:G688"/>
    <mergeCell ref="C690:G690"/>
    <mergeCell ref="C672:G672"/>
    <mergeCell ref="C674:G674"/>
    <mergeCell ref="C676:G676"/>
    <mergeCell ref="C678:G678"/>
    <mergeCell ref="C680:G680"/>
    <mergeCell ref="C682:G682"/>
    <mergeCell ref="C703:G703"/>
    <mergeCell ref="C704:G704"/>
    <mergeCell ref="C705:G705"/>
    <mergeCell ref="C707:G707"/>
    <mergeCell ref="C709:G709"/>
    <mergeCell ref="C710:G710"/>
    <mergeCell ref="C692:G692"/>
    <mergeCell ref="C694:G694"/>
    <mergeCell ref="E696:G696"/>
    <mergeCell ref="C697:G697"/>
    <mergeCell ref="C699:G699"/>
    <mergeCell ref="C701:G701"/>
    <mergeCell ref="C724:G724"/>
    <mergeCell ref="C726:G726"/>
    <mergeCell ref="C727:G727"/>
    <mergeCell ref="C728:G728"/>
    <mergeCell ref="C729:G729"/>
    <mergeCell ref="C730:G730"/>
    <mergeCell ref="C711:G711"/>
    <mergeCell ref="C713:G713"/>
    <mergeCell ref="E714:G714"/>
    <mergeCell ref="E718:G718"/>
    <mergeCell ref="E720:G720"/>
    <mergeCell ref="C722:G722"/>
    <mergeCell ref="C743:G743"/>
    <mergeCell ref="C744:G744"/>
    <mergeCell ref="C746:G746"/>
    <mergeCell ref="C747:G747"/>
    <mergeCell ref="C749:G749"/>
    <mergeCell ref="C751:G751"/>
    <mergeCell ref="E731:G731"/>
    <mergeCell ref="C733:G733"/>
    <mergeCell ref="C735:G735"/>
    <mergeCell ref="E737:G737"/>
    <mergeCell ref="C739:G739"/>
    <mergeCell ref="C741:G741"/>
    <mergeCell ref="C763:G763"/>
    <mergeCell ref="C765:G765"/>
    <mergeCell ref="C766:G766"/>
    <mergeCell ref="C768:G768"/>
    <mergeCell ref="C769:G769"/>
    <mergeCell ref="E770:G770"/>
    <mergeCell ref="C753:G753"/>
    <mergeCell ref="C755:G755"/>
    <mergeCell ref="C757:G757"/>
    <mergeCell ref="C758:G758"/>
    <mergeCell ref="C760:G760"/>
    <mergeCell ref="E761:G761"/>
    <mergeCell ref="C781:G781"/>
    <mergeCell ref="C783:G783"/>
    <mergeCell ref="C784:G784"/>
    <mergeCell ref="E785:G785"/>
    <mergeCell ref="C787:G787"/>
    <mergeCell ref="C789:G789"/>
    <mergeCell ref="C772:G772"/>
    <mergeCell ref="C773:G773"/>
    <mergeCell ref="C774:G774"/>
    <mergeCell ref="C776:G776"/>
    <mergeCell ref="C777:G777"/>
    <mergeCell ref="C779:G779"/>
    <mergeCell ref="E802:G802"/>
    <mergeCell ref="C804:G804"/>
    <mergeCell ref="C806:G806"/>
    <mergeCell ref="C808:G808"/>
    <mergeCell ref="C810:G810"/>
    <mergeCell ref="C812:G812"/>
    <mergeCell ref="C791:G791"/>
    <mergeCell ref="E793:G793"/>
    <mergeCell ref="C795:G795"/>
    <mergeCell ref="C797:G797"/>
    <mergeCell ref="C799:G799"/>
    <mergeCell ref="C801:G801"/>
    <mergeCell ref="C825:G825"/>
    <mergeCell ref="C827:G827"/>
    <mergeCell ref="C828:G828"/>
    <mergeCell ref="E829:G829"/>
    <mergeCell ref="E833:G833"/>
    <mergeCell ref="E835:G835"/>
    <mergeCell ref="C814:G814"/>
    <mergeCell ref="C816:G816"/>
    <mergeCell ref="C818:G818"/>
    <mergeCell ref="C820:G820"/>
    <mergeCell ref="C822:G822"/>
    <mergeCell ref="E823:G823"/>
    <mergeCell ref="E845:G845"/>
    <mergeCell ref="C847:G847"/>
    <mergeCell ref="C849:G849"/>
    <mergeCell ref="E851:G851"/>
    <mergeCell ref="C853:G853"/>
    <mergeCell ref="C854:G854"/>
    <mergeCell ref="C837:G837"/>
    <mergeCell ref="C839:G839"/>
    <mergeCell ref="C841:G841"/>
    <mergeCell ref="C842:G842"/>
    <mergeCell ref="C843:G843"/>
    <mergeCell ref="C844:G844"/>
    <mergeCell ref="C867:G867"/>
    <mergeCell ref="E868:G868"/>
    <mergeCell ref="C870:G870"/>
    <mergeCell ref="C872:G872"/>
    <mergeCell ref="C874:G874"/>
    <mergeCell ref="C876:G876"/>
    <mergeCell ref="C856:G856"/>
    <mergeCell ref="C858:G858"/>
    <mergeCell ref="C860:G860"/>
    <mergeCell ref="E861:G861"/>
    <mergeCell ref="C863:G863"/>
    <mergeCell ref="C865:G865"/>
    <mergeCell ref="C889:G889"/>
    <mergeCell ref="C890:G890"/>
    <mergeCell ref="C891:G891"/>
    <mergeCell ref="C892:G892"/>
    <mergeCell ref="C893:G893"/>
    <mergeCell ref="C894:G894"/>
    <mergeCell ref="C877:G877"/>
    <mergeCell ref="C879:G879"/>
    <mergeCell ref="C881:G881"/>
    <mergeCell ref="C883:G883"/>
    <mergeCell ref="C885:G885"/>
    <mergeCell ref="C887:G887"/>
    <mergeCell ref="C908:G908"/>
    <mergeCell ref="C910:G910"/>
    <mergeCell ref="C912:G912"/>
    <mergeCell ref="C914:G914"/>
    <mergeCell ref="C916:G916"/>
    <mergeCell ref="C918:G918"/>
    <mergeCell ref="E895:G895"/>
    <mergeCell ref="E899:G899"/>
    <mergeCell ref="E901:G901"/>
    <mergeCell ref="C903:G903"/>
    <mergeCell ref="C904:G904"/>
    <mergeCell ref="C906:G906"/>
    <mergeCell ref="C929:G929"/>
    <mergeCell ref="E930:G930"/>
    <mergeCell ref="C932:G932"/>
    <mergeCell ref="C934:G934"/>
    <mergeCell ref="C935:G935"/>
    <mergeCell ref="C937:G937"/>
    <mergeCell ref="C919:G919"/>
    <mergeCell ref="C920:G920"/>
    <mergeCell ref="C922:G922"/>
    <mergeCell ref="E923:G923"/>
    <mergeCell ref="C925:G925"/>
    <mergeCell ref="C927:G927"/>
    <mergeCell ref="C948:G948"/>
    <mergeCell ref="C950:G950"/>
    <mergeCell ref="C952:G952"/>
    <mergeCell ref="C954:G954"/>
    <mergeCell ref="E955:G955"/>
    <mergeCell ref="C957:G957"/>
    <mergeCell ref="C938:G938"/>
    <mergeCell ref="C940:G940"/>
    <mergeCell ref="C941:G941"/>
    <mergeCell ref="E943:G943"/>
    <mergeCell ref="C945:G945"/>
    <mergeCell ref="C947:G947"/>
    <mergeCell ref="C966:G966"/>
    <mergeCell ref="C968:G968"/>
    <mergeCell ref="C970:G970"/>
    <mergeCell ref="C972:G972"/>
    <mergeCell ref="C974:G974"/>
    <mergeCell ref="C976:G976"/>
    <mergeCell ref="C959:G959"/>
    <mergeCell ref="C960:G960"/>
    <mergeCell ref="C961:G961"/>
    <mergeCell ref="C962:G962"/>
    <mergeCell ref="C963:G963"/>
    <mergeCell ref="E964:G964"/>
    <mergeCell ref="C988:G988"/>
    <mergeCell ref="C990:G990"/>
    <mergeCell ref="C992:G992"/>
    <mergeCell ref="C994:G994"/>
    <mergeCell ref="C995:G995"/>
    <mergeCell ref="C997:G997"/>
    <mergeCell ref="C977:G977"/>
    <mergeCell ref="C979:G979"/>
    <mergeCell ref="C980:G980"/>
    <mergeCell ref="E981:G981"/>
    <mergeCell ref="C983:G983"/>
    <mergeCell ref="E986:G986"/>
    <mergeCell ref="C1009:G1009"/>
    <mergeCell ref="C1011:G1011"/>
    <mergeCell ref="C1013:G1013"/>
    <mergeCell ref="C1015:G1015"/>
    <mergeCell ref="C1017:G1017"/>
    <mergeCell ref="C1019:G1019"/>
    <mergeCell ref="C999:G999"/>
    <mergeCell ref="C1000:G1000"/>
    <mergeCell ref="C1002:G1002"/>
    <mergeCell ref="C1004:G1004"/>
    <mergeCell ref="E1005:G1005"/>
    <mergeCell ref="C1007:G1007"/>
    <mergeCell ref="E1029:G1029"/>
    <mergeCell ref="C1031:G1031"/>
    <mergeCell ref="C1032:G1032"/>
    <mergeCell ref="C1033:G1033"/>
    <mergeCell ref="C1035:G1035"/>
    <mergeCell ref="C1037:G1037"/>
    <mergeCell ref="E1020:G1020"/>
    <mergeCell ref="C1022:G1022"/>
    <mergeCell ref="C1023:G1023"/>
    <mergeCell ref="C1025:G1025"/>
    <mergeCell ref="C1026:G1026"/>
    <mergeCell ref="C1027:G1027"/>
    <mergeCell ref="E1050:G1050"/>
    <mergeCell ref="C1051:G1051"/>
    <mergeCell ref="C1053:G1053"/>
    <mergeCell ref="C1054:G1054"/>
    <mergeCell ref="C1055:G1055"/>
    <mergeCell ref="C1056:G1056"/>
    <mergeCell ref="C1039:G1039"/>
    <mergeCell ref="C1041:G1041"/>
    <mergeCell ref="C1042:G1042"/>
    <mergeCell ref="C1043:G1043"/>
    <mergeCell ref="E1044:G1044"/>
    <mergeCell ref="E1048:G1048"/>
    <mergeCell ref="C1064:G1064"/>
    <mergeCell ref="C1066:G1066"/>
    <mergeCell ref="C1067:G1067"/>
    <mergeCell ref="C1069:G1069"/>
    <mergeCell ref="C1070:G1070"/>
    <mergeCell ref="C1071:G1071"/>
    <mergeCell ref="C1057:G1057"/>
    <mergeCell ref="C1058:G1058"/>
    <mergeCell ref="C1059:G1059"/>
    <mergeCell ref="C1060:G1060"/>
    <mergeCell ref="C1061:G1061"/>
    <mergeCell ref="C1063:G1063"/>
    <mergeCell ref="C1081:G1081"/>
    <mergeCell ref="C1082:G1082"/>
    <mergeCell ref="C1083:G1083"/>
    <mergeCell ref="C1084:G1084"/>
    <mergeCell ref="C1085:G1085"/>
    <mergeCell ref="C1086:G1086"/>
    <mergeCell ref="C1073:G1073"/>
    <mergeCell ref="C1075:G1075"/>
    <mergeCell ref="C1077:G1077"/>
    <mergeCell ref="C1078:G1078"/>
    <mergeCell ref="C1079:G1079"/>
    <mergeCell ref="C1080:G1080"/>
    <mergeCell ref="C1097:G1097"/>
    <mergeCell ref="C1098:G1098"/>
    <mergeCell ref="C1100:G1100"/>
    <mergeCell ref="C1102:G1102"/>
    <mergeCell ref="C1104:G1104"/>
    <mergeCell ref="E1106:G1106"/>
    <mergeCell ref="C1088:G1088"/>
    <mergeCell ref="E1090:G1090"/>
    <mergeCell ref="C1092:G1092"/>
    <mergeCell ref="C1094:G1094"/>
    <mergeCell ref="C1095:G1095"/>
    <mergeCell ref="C1096:G1096"/>
    <mergeCell ref="C1119:G1119"/>
    <mergeCell ref="C1121:G1121"/>
    <mergeCell ref="E1122:G1122"/>
    <mergeCell ref="C1124:G1124"/>
    <mergeCell ref="C1126:G1126"/>
    <mergeCell ref="C1128:G1128"/>
    <mergeCell ref="C1108:G1108"/>
    <mergeCell ref="C1110:G1110"/>
    <mergeCell ref="C1112:G1112"/>
    <mergeCell ref="E1113:G1113"/>
    <mergeCell ref="C1115:G1115"/>
    <mergeCell ref="C1117:G1117"/>
    <mergeCell ref="C1140:G1140"/>
    <mergeCell ref="C1142:G1142"/>
    <mergeCell ref="C1144:G1144"/>
    <mergeCell ref="C1145:G1145"/>
    <mergeCell ref="C1147:G1147"/>
    <mergeCell ref="C1149:G1149"/>
    <mergeCell ref="C1130:G1130"/>
    <mergeCell ref="C1132:G1132"/>
    <mergeCell ref="C1134:G1134"/>
    <mergeCell ref="E1135:G1135"/>
    <mergeCell ref="C1137:G1137"/>
    <mergeCell ref="C1139:G1139"/>
    <mergeCell ref="C1160:G1160"/>
    <mergeCell ref="C1162:G1162"/>
    <mergeCell ref="C1164:G1164"/>
    <mergeCell ref="C1166:G1166"/>
    <mergeCell ref="E1167:G1167"/>
    <mergeCell ref="E1171:G1171"/>
    <mergeCell ref="C1151:G1151"/>
    <mergeCell ref="C1152:G1152"/>
    <mergeCell ref="E1154:G1154"/>
    <mergeCell ref="C1156:G1156"/>
    <mergeCell ref="C1157:G1157"/>
    <mergeCell ref="C1159:G1159"/>
    <mergeCell ref="E1181:G1181"/>
    <mergeCell ref="C1183:G1183"/>
    <mergeCell ref="C1184:G1184"/>
    <mergeCell ref="C1185:G1185"/>
    <mergeCell ref="C1186:G1186"/>
    <mergeCell ref="C1187:G1187"/>
    <mergeCell ref="E1173:G1173"/>
    <mergeCell ref="C1175:G1175"/>
    <mergeCell ref="E1176:G1176"/>
    <mergeCell ref="C1178:G1178"/>
    <mergeCell ref="C1179:G1179"/>
    <mergeCell ref="C1180:G1180"/>
    <mergeCell ref="E1196:G1196"/>
    <mergeCell ref="C1198:G1198"/>
    <mergeCell ref="C1199:G1199"/>
    <mergeCell ref="C1200:G1200"/>
    <mergeCell ref="C1202:G1202"/>
    <mergeCell ref="C1203:G1203"/>
    <mergeCell ref="C1188:G1188"/>
    <mergeCell ref="C1189:G1189"/>
    <mergeCell ref="C1190:G1190"/>
    <mergeCell ref="C1191:G1191"/>
    <mergeCell ref="C1192:G1192"/>
    <mergeCell ref="C1194:G1194"/>
    <mergeCell ref="C1221:G1221"/>
    <mergeCell ref="E1222:G1222"/>
    <mergeCell ref="E1212:G1212"/>
    <mergeCell ref="C1214:G1214"/>
    <mergeCell ref="C1215:G1215"/>
    <mergeCell ref="C1217:G1217"/>
    <mergeCell ref="C1218:G1218"/>
    <mergeCell ref="C1220:G1220"/>
    <mergeCell ref="C1204:G1204"/>
    <mergeCell ref="E1205:G1205"/>
    <mergeCell ref="C1207:G1207"/>
    <mergeCell ref="C1208:G1208"/>
    <mergeCell ref="C1210:G1210"/>
    <mergeCell ref="C1211:G1211"/>
    <mergeCell ref="A2:G2"/>
    <mergeCell ref="D15:G15"/>
    <mergeCell ref="D16:G16"/>
    <mergeCell ref="D7:G7"/>
    <mergeCell ref="A1:G1"/>
    <mergeCell ref="D5:G5"/>
    <mergeCell ref="A9:C9"/>
    <mergeCell ref="A10:C10"/>
    <mergeCell ref="A11:C11"/>
    <mergeCell ref="A12:C12"/>
    <mergeCell ref="A13:C13"/>
    <mergeCell ref="A14:C14"/>
    <mergeCell ref="A4:C4"/>
    <mergeCell ref="A15:C15"/>
    <mergeCell ref="A7:C7"/>
    <mergeCell ref="A8:C8"/>
    <mergeCell ref="A5:C5"/>
    <mergeCell ref="A6:C6"/>
    <mergeCell ref="A18:G18"/>
    <mergeCell ref="D9:E9"/>
    <mergeCell ref="F9:G9"/>
    <mergeCell ref="A3:C3"/>
    <mergeCell ref="D4:G4"/>
    <mergeCell ref="D10:G10"/>
    <mergeCell ref="D11:G11"/>
    <mergeCell ref="D12:G12"/>
    <mergeCell ref="D13:G13"/>
    <mergeCell ref="D14:G14"/>
    <mergeCell ref="D8:E8"/>
    <mergeCell ref="D6:E6"/>
    <mergeCell ref="F6:G6"/>
  </mergeCells>
  <conditionalFormatting sqref="A34:C38 E171:G171 E462:G462 E1195">
    <cfRule type="expression" dxfId="64" priority="834">
      <formula>#REF!="entfällt"</formula>
    </cfRule>
    <cfRule type="expression" dxfId="63" priority="835">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A273:C273 A274:B274 A275:D275 A276:C276 A277:B277 A278:D278 A279:C279 A280:D280 A281:C281 A282:D282 A283:C283 A284:D284 A285:C285 A286:B286 A287:D287 A288:C288 A289: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2" priority="838">
      <formula>#REF!="entfällt"</formula>
    </cfRule>
  </conditionalFormatting>
  <conditionalFormatting sqref="E28:G28 A28:D31 E29:E30 A32:C32 A33:D33 A39:D39 A40:C40 A41:D41 A42:C42 A43:D46 A47:C72 A73:D73 A74:C83 A84:D87 E85 A88:C102 A103:D104 A105:C114 A115:D115 A116:C116 A117:D117 A118:C121 A122:D123 A124:C129 E130 A130:D132 A133:C133 A134:D135 A136:C136 A137:D137 A138:C139 A140:D140 A141:C142 A143:D143 A144:C146 A147:D147 A148:C148 A149:D149 A150:C150 A151:D151 A152:C152 A153:D154 A155:C155 A156:D156 A157:C157 A158:D158 A159:C166 A167:D174 E172 A175:C175 A176:D176 A177:C178 A179:D179 A180:C182 A183:D183 A184:C184 A185:D185 A186:C186 A187:D187 A188:C188 A189:D189 A190:C191 A192:D192 A193:C193 A194:D195 A196:C197 A198:D198 A199:C199 A200:D201 A202:C202 A203:D203 A204:C204 A205:D205 A206:C206 A207:D207 A208:C208 A209:D209 A210:C210 E211 A211:D213 A214:C214 A215:D215 A216:C216 A217:D217 A218:C218 A219:D219 A220:C220 A221:D221 A222:C222 A223:D223 A224:C224 A225:D226 A227:C232 A233:D233 A234:C236 A237:D237 A238:C238 A239:D239 A240:C241 A242:D242 A243:C243 A244:D244 A245:C245 A246:D246 A247:C248 A249:D249 A250:C251 A252:D252 A253:C253 A254:D254 A255:C255 A256:D256 A257:C257 A258:D259 A260:C261 A262:D262 A263:C264 A265:D266 A267:C267 A268:D268 A269:C269 A270:D270 A271:C271 A272:D272 B273:C273 A273:A274 B274 A275:D275 B276:C276 A276:A277 B277 A278:D278 A279:C279 A280:D280 A281:C281 A282:D282 A283:C283 A284:D284 B285:C285 A285:A286 B286 A287:D287 B288:C288 A288:A289 B289 A290:D291 A292:C292 E293 A293:D295 A296:C296 A297:D297 A298:C298 A299:D299 A300:C301 A302:D302 A303:C303 A304:D304 A305:C305 A306:D306 A307:C307 A308:D308 A309:C309 A310:D310 A311:C311 A312:D312 A313:C314 A315:D315 A316:C316 A317:D317 A318:C318 A319:D319 A320:C327 A328:D328 A329:C331 A332:D332 A333:C333 A334:D334 A335:C335 A336:D336 A337:C337 A338:D338 A339:C339 A340:D341 A342:C343 A344:D344 A345:C345 A346:D346 A347:C347 A348:D348 A349:C349 A350:D351 A352:C353 A354:D354 A355:C355 A356:D356 A357:C357 A358:D358 A359:C359 A360:D361 A362:C369 A370:D370 A371:C371 A372:D372 A373:C373 A374:D374 A375:C375 A376:D376 A377:C377 A378:D378 A379:C379 A380:D380 A381:C381 A382:D382 A383:C383 A384:D384 A385:C385 A386:D386 A387:C387 A388:D388 A389:C389 A390:D390 A391:C391 A392:D392 A393:C393 A394:D394 A395:C395 A396:D396 A397:C397 A398:D398 A399:C399 A400:D400 A401:C401 A402:D402 A403:C403 A404:D404 A405:C406 E407 A407:D409 A410:C410 A411:D411 A412:C412 A413:D413 A414:C414 A415:D416 A417:C417 A418:D418 A419:C419 A420:D420 A421:C421 A422:D423 A424:C424 A425:D425 A426:C426 E427 A427:D429 A430:C430 A431:D431 A432:C434 A435:D436 A437:C437 A438:D438 A439:C439 A440:D440 A441:C441 A442:D442 A443:C443 A444:D444 A445:C445 A446:D446 A447:C447 A448:D448 A449:C449 A450:D451 A452:C452 A453:D453 A454:C455 A456:D456 A457:C457 A458:D465 E463 A466:C466 A467:D467 A468:C468 A469:D469 A470:C476 A477:D478 A479:C479 A480:D480 A481:C481 E482 A482:D484 A485:C485 A486:D486 A487:C487 A488:D489 A490:C490 A491:D491 A492:C492 A493:D493 A494:C494 A495:D495 A496:C496 E497 A497:D499 A500:C500 A501:D501 A502:C503 A504:D504 A505:C506 A507:D507 A508:C508 A509:D509 A510:C510 A511:D511 A512:C512 A513:D513 A514:C514 A515:D516 A517:C518 A519:D519 A520:C521 A522:D522 A523:C524 A525:D525 A526:C527 A528:D528 A529:C529 A530:D530 A531:C531 A532:D532 A533:C533 A534:D534 A535:C535 A536:D537 A538:C538 A539:D539 A540:C540 A541:D541 A542:C543 A544:D544 A545:C545 A546:D546 A547:C547 A548:D548 A549:C549 A550:D550 A551:C551 A552:D552 A553:C553 A554:D554 A555:C555 A556:D556 A557:C557 A558:D558 A559:C559 A560:D560 A561:C561 A562:D562 A563:C563 A564:D564 A565:C565 A566:D566 A567:C568 A569:D569 A570:C570 A571:D571 A572:C572 A573:D573 A574:C575 A576:D576 A577:C577 A578:D578 A579:C579 A580:D580 A581:C581 A582:D582 A583:C584 A585:D585 A586:C586 A587:D587 A588:C588 A589:D589 A590:C590 A591:D591 A592:C592 A593:D593 A594:C594 A595:D596 A597:C597 A598:D598 A599:C600 A601:D601 A602:C602 A603:D603 A604:C604 A605:D605 A606:C607 A608:D608 A609:C609 A610:D610 A611:C611 A612:D612 A613:C613 A614:D614 A615:C615 A616:D616 A617:C618 A619:D619 A620:C620 A621:D621 A622:C622 A623:D623 A624:C626 A627:D627 A628:C628 A629:D629 A630:C630 A631:D631 A632:C632 A633:D633 A634:C635 A636:D636 A637:C637 A638:D638 A639:C639 A640:D641 A642:C642 A643:D643 A644:C644 A645:D645 A646:C646 A647:D647 A648:C649 A650:D650 A651:C651 A652:D652 A653:C653 A654:D655 A656:C656 A657:D657 A658:C658 A659:D659 A660:C661 A662:D662 A663:C663 A664:D664 A665:C665 A666:D667 A668:C668 A669:D669 A670:C670 A671:D671 A672:C672 A673:D673 A674:C674 A675:D675 A676:C676 A677:D677 A678:C678 A679:D679 A680:C680 A681:D681 A682:C685 A686:D687 A688:C688 A689:D689 A690:C690 A691:D691 A692:C692 A693:D693 A694:C694 E695 A695:D696 A697:C697 A698:D698 A699:C699 A700:D700 A701:C701 A702:D702 A703:C705 A706:D706 A707:C707 A708:D708 A709:C711 A712:D712 A713:C713 A714:D721 E719 A722:C722 A723:D723 A724:C724 A725:D725 A726:C730 A731:D732 A733:C733 A734:D734 A735:C735 E736 A736:D738 A739:C739 A740:D740 A741:C741 A742:D742 A743:C744 A745:D745 A746:C747 A748:D748 A749:C749 A750:D750 A751:C751 A752:D752 A753:C753 A754:D754 A755:C755 A756:D756 A757:C758 A759:D759 A760:C760 A761:D762 A763:C763 A764:D764 A765:C766 A767:D767 A768:C769 A770:D771 A772:C774 A775:D775 A776:C777 A778:D778 A779:C779 A780:D780 A781:C781 A782:D782 A783:C784 A785:D786 A787:C787 A788:D788 A789:C789 A790:D790 A791:C791 E792 A792:D794 A795:C795 A796:D796 A797:C797 A798:D798 A799:C799 A800:D800 A801:C801 A802:D803 A804:C804 A805:D805 A806:C806 A807:D807 A808:C808 A809:D809 A810:C810 A811:D811 A812:C812 A813:D813 A814:C814 A815:D815 A816:C816 A817:D817 A818:C818 A819:D819 A820:C820 A821:D821 A822:C822 A823:D824 A825:C825 A826:D826 A827:C828 A829:D829 A830:C832 A833:D836 E834 A837:C837 A838:D838 A839:C839 A840:D840 A841:C844 A845:D846 A847:C847 A848:D848 A849:C849 E850 A850:D852 A853:C854 A855:D855 A856:C856 A857:D857 A858:C858 A859:D859 A860:C860 A861:D862 A863:C863 A864:D864 A865:C865 A866:D866 A867:C867 A868:D869 A870:C870 A871:D871 A872:C872 A873:D873 A874:C874 A875:D875 A876:C877 A878:D878 A879:C879 A880:D880 A881:C881 A882:D882 A883:C883 A884:D884 A885:C885 A886:D886 A887:C887 A888:D888 A889:C894 A895:D895 A896:C898 A899:D902 E900 A903:C904 A905:D905 A906:C906 A907:D907 A908:C908 A909:D909 A910:C910 A911:D911 A912:C912 A913:D913 A914:C914 A915:D915 A916:C916 A917:D917 A918:C920 A921:D921 A922:C922 A923:D924 A925:C925 A926:D926 A927:C927 A928:D928 A929:C929 A930:D931 A932:C932 A933:D933 A934:C935 A936:D936 A937:C938 A939:D939 A940:C941 E942 A942:D944 A945:C945 A946:D946 A947:C948 A949:D949 A950:C950 A951:D951 A952:C952 A953:D953 A954:C954 A955:D956 A957:C957 A958:D958 A959:C963 A964:D965 A966:C966 A967:D967 A968:C968 A969:D969 A970:C970 A971:D971 A972:C972 A973:D973 A974:C974 A975:D975 A976:C977 A978:D978 A979:C980 A981:D982 A983:C983 A984:D987 E985 A988:C988 A989:D989 A990:C990 A991:D991 A992:C992 A993:D993 A994:C995 A996:D996 A997:C997 A998:D998 A999:C1000 A1001:D1001 A1002:C1002 A1003:D1003 A1004:C1004 A1005:D1006 A1007:C1007 A1008:D1008 A1009:C1009 A1010:D1010 A1011:C1011 A1012:D1012 A1013:C1013 A1014:D1014 A1015:C1015 A1016:D1016 A1017:C1017 A1018:D1018 A1019:C1019 A1020:D1021 A1022:C1023 A1024:D1024 A1025:C1027 E1028 A1028:D1030 A1031:C1033 A1034:D1034 A1035:C1035 A1036:D1036 A1037:C1037 A1038:D1038 A1039:C1039 A1040:D1040 A1041:C1043 A1044:D1050 E1049 A1051:C1051 A1052:D1052 A1053:C1061 A1062:D1062 A1063:C1064 A1065:D1065 A1066:C1067 A1068:D1068 A1069:C1071 A1072:D1072 A1073:C1073 A1074:D1074 A1075:C1075 A1076:D1076 A1077:C1086 A1087:D1087 A1088:C1088 E1089 A1089:D1091 A1092:C1092 A1093:D1093 A1094:C1098 A1099:D1099 A1100:C1100 A1101:D1101 A1102:C1102 A1103:D1103 A1104:C1104 E1105 A1105:D1107 A1108:C1108 A1109:D1109 A1110:C1110 A1111:D1111 A1112:C1112 A1113:D1114 A1115:C1115 A1116:D1116 A1117:C1117 A1118:D1118 A1119:C1119 A1120:D1120 A1121:C1121 A1122:D1123 A1124:C1124 A1125:D1125 A1126:C1126 A1127:D1127 A1128:C1128 A1129:D1129 A1130:C1130 A1131:D1131 A1132:C1132 A1133:D1133 A1134:C1134 A1135:D1136 A1137:C1137 A1138:D1138 A1139:C1140 A1141:D1141 A1142:C1142 A1143:D1143 A1144:C1145 A1146:D1146 A1147:C1147 A1148:D1148 A1149:C1149 A1150:D1150 A1151:C1152 E1153 A1153:D1155 A1156:C1157 A1158:D1158 A1159:C1160 A1161:D1161 A1162:C1162 A1163:D1163 A1164:C1164 A1165:D1165 A1166:C1166 A1167:D1174 E1172 A1175:C1175 A1176:D1177 A1178:C1180 A1181:D1182 A1183:C1192 A1193:D1193 A1194:C1194 A1195:D1197 A1198:C1200 A1201:D1201 A1202:C1204 A1205:D1206 A1207:C1208 A1209:D1209 A1210:C1211 A1212:D1213 A1214:C1215 A1216:D1216 A1217:C1218 A1219:D1219 A1220:C1221 A1222:D1225">
    <cfRule type="expression" dxfId="61" priority="728">
      <formula>#REF!="entfällt"</formula>
    </cfRule>
  </conditionalFormatting>
  <hyperlinks>
    <hyperlink ref="C167" location="'02 CHECKLISTE U. BERICHT'!A1" display="Ausserordentliche Mängel im Kapitel betriebliche Voraussetzung" xr:uid="{9DE4876D-05B4-4B9B-A04A-054A9CFAB731}"/>
  </hyperlinks>
  <pageMargins left="0.59055118110236227" right="0.39370078740157483" top="0.74803149606299213" bottom="0.74803149606299213" header="0.31496062992125984" footer="0.31496062992125984"/>
  <pageSetup paperSize="9" scale="90"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4901E-75A9-4007-956B-74FFA5C607AF}">
          <x14:formula1>
            <xm:f>'Dati di base '!$A$13:$A$15</xm:f>
          </x14:formula1>
          <xm:sqref>E297:G297 E1223:G1225 E33:G33 E41:G41 E43:G46 E73:G73 E84:G84 E123:G123 E132:G132 E140:G140 E143:G143 E149:G149 E151:G151 E154:G154 E156:G156 E174:G174 E158:G158 E176:G176 E187:G187 E195:G195 E198:G198 E215:G215 E219:G219 E308:G308 E334:G334 E336:G336 E344:G344 E346:G346 E354:G354 E356:G356 E361:G361 E370:G370 E376:G376 E390:G390 E392:G392 E394:G394 E396:G396 E398:G398 E409:G409 E411:G411 E413:G413 E416:G416 E418:G418 E420:G420 E465:G465 E467:G467 E469:G469 E478:G478 E480:G480 E486:G486 E491:G491 E495:G495 E507:G507 E509:G509 E534:G534 E544:G544 E558:G558 E560:G560 E562:G562 E564:G564 E585:G585 E587:G587 E591:G591 E610:G610 E612:G612 E619:G619 E629:G629 E631:G631 E633:G633 E638:G638 E645:G645 E650:G650 E652:G652 E659:G659 E662:G662 E671:G671 E673:G673 E691:G691 E693:G693 E712:G712 E721:G721 E723:G723 E725:G725 E732:G732 E734:G734 E742:G742 E750:G750 E752:G752 E754:G754 E756:G756 E764:G764 E771:G771 E775:G775 E786:G786 E788:G788 E794:G794 E796:G796 E803:G803 E805:G805 E807:G807 E811:G811 E813:G813 E815:G815 E817:G817 E819:G819 E821:G821 E824:G824 E826:G826 E836:G836 E838:G838 E840:G840 E846:G846 E848:G848 E857:G857 E859:G859 E875:G875 E880:G880 E884:G884 E886:G886 E902:G902 E907:G907 E909:G909 E911:G911 E913:G913 E915:G915 E924:G924 E926:G926 E928:G928 E956:G956 E958:G958 E965:G965 E967:G967 E982:G982 E984:G984 E991:G991 E1006:G1006 E1014:G1014 E1016:G1016 E1018:G1018 E1040:G1040 E1052:G1052 E1062:G1062 E1065:G1065 E1068:G1068 E1072:G1072 E1074:G1074 E1076:G1076 E1087:G1087 E1091:G1091 E1093:G1093 E1099:G1099 E1101:G1101 E1103:G1103 E1114:G1114 E1123:G1123 E1125:G1125 E1127:G1127 E1141:G1141 E1163:G1163 E1165:G1165 E1182:G1182 E1193:G1193 E179:G179 E213:G213 E299:G299 E319:G319 E341:G341 E351:G351 E358:G358 E404:G404 E501:G501 E516:G516 E522:G522 E525:G525 E539:G539 E566:G566 E573:G573 E580:G580 E582:G582 E598:G598 E605:G605 E616:G616 E621:G621 E647:G647 E1138:G1138 E1150:G1150 E1155:G1155 E115:G115 E87:G87 E104:G104 E117:G117 E135:G135 E137:G137 E147:G147 E185:G185 E189:G189 E192:G192 E217:G217 E221:G221 E223:G223 E226:G226 E233:G233 E237:G237 E242:G242 E244:G244 E246:G246 E249:G249 E252:G252 E254:G254 E256:G256 E259:G259 E262:G262 E266:G266 E268:G268 E272:G272 E275:G275 E278:G278 E287:G287 E295:G295 E302:G302 E304:G304 E306:G306 E310:G310 E312:G312 E315:G315 E317:G317 E328:G328 E332:G332 E338:G338 E348:G348 E372:G372 E374:G374 E378:G378 E380:G380 E384:G384 E386:G386 E388:G388 E400:G400 E402:G402 E423:G423 E425:G425 E484:G484 E489:G489 E493:G493 E499:G499 E504:G504 E511:G511 E513:G513 E519:G519 E528:G528 E530:G530 E532:G532 E537:G537 E541:G541 E546:G546 E548:G548 E552:G552 E554:G554 E556:G556 E569:G569 E571:G571 E576:G576 E578:G578 E596:G596 E601:G601 E603:G603 E608:G608 E614:G614 E623:G623 E627:G627 E636:G636 E641:G641 E643:G643 E655:G655 E657:G657 E667:G667 E669:G669 E675:G675 E677:G677 E679:G679 E681:G681 E687:G687 E689:G689 E698:G698 E700:G700 E702:G702 E706:G706 E708:G708 E738:G738 E740:G740 E745:G745 E762:G762 E782:G782 E800:G800 E852:G852 E855:G855 E862:G862 E864:G864 E866:G866 E871:G871 E873:G873 E878:G878 E882:G882 E917:G917 E931:G931 E944:G944 E946:G946 E949:G949 E951:G951 E953:G953 E969:G969 E971:G971 E973:G973 E987:G987 E989:G989 E993:G993 E996:G996 E1001:G1001 E1003:G1003 E1008:G1008 E1010:G1010 E1012:G1012 E1030:G1030 E1034:G1034 E1036:G1036 E1038:G1038 E1107:G1107 E1109:G1109 E1111:G1111 E1116:G1116 E1118:G1118 E1120:G1120 E1129:G1129 E1131:G1131 E1133:G1133 E1136:G1136 E1146:G1146 E1148:G1148 E1161:G1161 E1174:G1174 E1177:G1177 E203:G203 E183:G183 E201:G201 E205:G205 E207:G207 E209:G209 E239:G239 E270:G270 E280:G280 E282:G282 E284:G284 E291:G291 E382:G382 E429:G429 E431:G431 E436:G436 E438:G438 E440:G440 E442:G442 E444:G444 E446:G446 E448:G448 E451:G451 E453:G453 E456:G456 E550:G550 E589:G589 E593:G593 E664:G664 E748:G748 E759:G759 E767:G767 E778:G778 E780:G780 E790:G790 E798:G798 E809:G809 E869:G869 E888:G888 E905:G905 E921:G921 E933:G933 E936:G936 E939:G939 E975:G975 E978:G978 E998:G998 E1021:G1021 E1024:G1024 E1143:G1143 E1158:G1158 E1197:G1197 E1201:G1201 E1206:G1206 E1209:G1209 E1213:G1213 E1216:G1216 E1219:G1219 E168:G170 E459:G461 E715:G717 E31:G31 E1168:G1170 E1045:G1047 E830:F832 E896:F898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7F103-7FBD-4650-8F11-84B384FDDACF}">
  <sheetPr>
    <tabColor theme="6" tint="0.39997558519241921"/>
  </sheetPr>
  <dimension ref="A1:N372"/>
  <sheetViews>
    <sheetView topLeftCell="A71" zoomScale="130" zoomScaleNormal="130" workbookViewId="0">
      <selection activeCell="B11" sqref="B11"/>
    </sheetView>
  </sheetViews>
  <sheetFormatPr baseColWidth="10" defaultColWidth="10.85546875" defaultRowHeight="15" x14ac:dyDescent="0.25"/>
  <cols>
    <col min="1" max="1" width="25.140625" customWidth="1"/>
    <col min="2" max="2" width="18.42578125" customWidth="1"/>
    <col min="3" max="3" width="18.140625" customWidth="1"/>
    <col min="4" max="4" width="19.5703125" customWidth="1"/>
    <col min="5" max="5" width="16.42578125" customWidth="1"/>
    <col min="6" max="6" width="12.42578125" customWidth="1"/>
  </cols>
  <sheetData>
    <row r="1" spans="1:14" s="32" customFormat="1" ht="40.700000000000003" customHeight="1" x14ac:dyDescent="0.25">
      <c r="A1" s="126" t="str">
        <f>'01 TITOLO CONTROLLO PERIODICO'!A1</f>
        <v>Repubblica e Cantone Ticino</v>
      </c>
      <c r="B1" s="127"/>
      <c r="C1" s="127"/>
      <c r="D1" s="127"/>
      <c r="E1" s="907" t="s">
        <v>1016</v>
      </c>
    </row>
    <row r="2" spans="1:14" ht="18.600000000000001" customHeight="1" x14ac:dyDescent="0.25">
      <c r="A2" s="24" t="str">
        <f>'01 TITOLO CONTROLLO PERIODICO'!A2</f>
        <v>Dipartimento delle Istituzioni</v>
      </c>
      <c r="B2" s="2"/>
      <c r="C2" s="2"/>
      <c r="D2" s="2"/>
      <c r="E2" s="908"/>
      <c r="N2" s="17"/>
    </row>
    <row r="3" spans="1:14" ht="15.6" customHeight="1" x14ac:dyDescent="0.25">
      <c r="A3" s="25" t="str">
        <f>'01 TITOLO CONTROLLO PERIODICO'!A3</f>
        <v>Sezione del militare e della protezione della popolazione</v>
      </c>
      <c r="B3" s="2"/>
      <c r="C3" s="2"/>
      <c r="D3" s="2"/>
      <c r="E3" s="908"/>
    </row>
    <row r="4" spans="1:14" ht="15.6" customHeight="1" x14ac:dyDescent="0.25">
      <c r="A4" s="26" t="str">
        <f>'01 TITOLO CONTROLLO PERIODICO'!A4</f>
        <v>Piazza Governo 7</v>
      </c>
      <c r="B4" s="2"/>
      <c r="C4" s="2"/>
      <c r="D4" s="2"/>
      <c r="E4" s="908"/>
    </row>
    <row r="5" spans="1:14" ht="15.6" customHeight="1" x14ac:dyDescent="0.25">
      <c r="A5" s="26" t="str">
        <f>'01 TITOLO CONTROLLO PERIODICO'!A5</f>
        <v>6500 Bellinzona</v>
      </c>
      <c r="B5" s="2"/>
      <c r="C5" s="2"/>
      <c r="D5" s="27"/>
      <c r="E5" s="908"/>
    </row>
    <row r="6" spans="1:14" ht="15.6" customHeight="1" thickBot="1" x14ac:dyDescent="0.3">
      <c r="A6" s="28" t="str">
        <f>'01 TITOLO CONTROLLO PERIODICO'!A6</f>
        <v>.</v>
      </c>
      <c r="B6" s="29"/>
      <c r="C6" s="29"/>
      <c r="D6" s="30"/>
      <c r="E6" s="909"/>
    </row>
    <row r="7" spans="1:14" ht="15.6" customHeight="1" thickBot="1" x14ac:dyDescent="0.3"/>
    <row r="8" spans="1:14" ht="83.1" customHeight="1" thickBot="1" x14ac:dyDescent="0.3">
      <c r="A8" s="910" t="s">
        <v>2467</v>
      </c>
      <c r="B8" s="911"/>
      <c r="C8" s="911"/>
      <c r="D8" s="911"/>
      <c r="E8" s="912"/>
    </row>
    <row r="9" spans="1:14" ht="16.7" customHeight="1" thickBot="1" x14ac:dyDescent="0.3">
      <c r="I9" s="109"/>
    </row>
    <row r="10" spans="1:14" s="262" customFormat="1" ht="17.100000000000001" customHeight="1" x14ac:dyDescent="0.25">
      <c r="A10" s="531" t="s">
        <v>2087</v>
      </c>
      <c r="B10" s="489">
        <v>44177</v>
      </c>
      <c r="C10" s="490"/>
      <c r="D10" s="490"/>
      <c r="E10" s="491"/>
    </row>
    <row r="11" spans="1:14" s="262" customFormat="1" ht="17.100000000000001" customHeight="1" x14ac:dyDescent="0.25">
      <c r="A11" s="532" t="s">
        <v>2088</v>
      </c>
      <c r="B11" s="492"/>
      <c r="C11" s="263"/>
      <c r="D11" s="263"/>
      <c r="E11" s="264"/>
    </row>
    <row r="12" spans="1:14" s="262" customFormat="1" ht="17.100000000000001" customHeight="1" x14ac:dyDescent="0.25">
      <c r="A12" s="532" t="s">
        <v>2089</v>
      </c>
      <c r="B12" s="492"/>
      <c r="C12" s="263"/>
      <c r="D12" s="263"/>
      <c r="E12" s="264"/>
    </row>
    <row r="13" spans="1:14" s="262" customFormat="1" ht="17.100000000000001" customHeight="1" x14ac:dyDescent="0.25">
      <c r="A13" s="655" t="s">
        <v>2472</v>
      </c>
      <c r="B13" s="486" t="str">
        <f>IF('01 TITOLO CONTROLLO PERIODICO'!B11&gt;0,'01 TITOLO CONTROLLO PERIODICO'!B11,"")</f>
        <v>Sinore Ponte</v>
      </c>
      <c r="C13" s="487"/>
      <c r="D13" s="903" t="str">
        <f>IF('01 TITOLO CONTROLLO PERIODICO'!D11&gt;0,'01 TITOLO CONTROLLO PERIODICO'!D11,"")</f>
        <v>OPC Esempio</v>
      </c>
      <c r="E13" s="920"/>
    </row>
    <row r="14" spans="1:14" s="262" customFormat="1" ht="17.100000000000001" customHeight="1" x14ac:dyDescent="0.25">
      <c r="A14" s="253" t="s">
        <v>2457</v>
      </c>
      <c r="B14" s="486" t="str">
        <f>IF('01 TITOLO CONTROLLO PERIODICO'!B12&gt;0,'01 TITOLO CONTROLLO PERIODICO'!B12,"")</f>
        <v>ospitale</v>
      </c>
      <c r="C14" s="487"/>
      <c r="D14" s="487"/>
      <c r="E14" s="488"/>
    </row>
    <row r="15" spans="1:14" s="262" customFormat="1" ht="17.100000000000001" customHeight="1" x14ac:dyDescent="0.25">
      <c r="A15" s="655" t="s">
        <v>2468</v>
      </c>
      <c r="B15" s="265">
        <f>IF('01 TITOLO CONTROLLO PERIODICO'!B13&gt;0,'01 TITOLO CONTROLLO PERIODICO'!B13,"")</f>
        <v>1111111</v>
      </c>
      <c r="C15" s="265" t="str">
        <f>IF('01 TITOLO CONTROLLO PERIODICO'!C13&gt;0,'01 TITOLO CONTROLLO PERIODICO'!C13,"")</f>
        <v/>
      </c>
      <c r="D15" s="498" t="str">
        <f>IF('01 TITOLO CONTROLLO PERIODICO'!D13&gt;0,'01 TITOLO CONTROLLO PERIODICO'!D13,"")</f>
        <v/>
      </c>
      <c r="E15" s="499"/>
    </row>
    <row r="16" spans="1:14" s="262" customFormat="1" ht="17.100000000000001" customHeight="1" x14ac:dyDescent="0.25">
      <c r="A16" s="532" t="s">
        <v>2090</v>
      </c>
      <c r="B16" s="486" t="str">
        <f>IF('01 TITOLO CONTROLLO PERIODICO'!B14&gt;0,'01 TITOLO CONTROLLO PERIODICO'!B14,"")</f>
        <v>Via Esempio</v>
      </c>
      <c r="C16" s="487"/>
      <c r="D16" s="487"/>
      <c r="E16" s="488"/>
    </row>
    <row r="17" spans="1:6" s="262" customFormat="1" ht="17.100000000000001" customHeight="1" x14ac:dyDescent="0.25">
      <c r="A17" s="532" t="s">
        <v>2091</v>
      </c>
      <c r="B17" s="265">
        <f>IF('01 TITOLO CONTROLLO PERIODICO'!B15&gt;0,'01 TITOLO CONTROLLO PERIODICO'!B15,"")</f>
        <v>3333</v>
      </c>
      <c r="C17" s="903" t="str">
        <f>IF('01 TITOLO CONTROLLO PERIODICO'!C15&gt;0,'01 TITOLO CONTROLLO PERIODICO'!C15,"")</f>
        <v>Comunesempio</v>
      </c>
      <c r="D17" s="904"/>
      <c r="E17" s="488"/>
    </row>
    <row r="18" spans="1:6" s="262" customFormat="1" ht="17.100000000000001" customHeight="1" x14ac:dyDescent="0.25">
      <c r="A18" s="532" t="s">
        <v>2092</v>
      </c>
      <c r="B18" s="265">
        <f>IF('01 TITOLO CONTROLLO PERIODICO'!B16&gt;0,'01 TITOLO CONTROLLO PERIODICO'!B16,"")</f>
        <v>200000</v>
      </c>
      <c r="C18" s="498">
        <f>IF('01 TITOLO CONTROLLO PERIODICO'!C16&gt;0,'01 TITOLO CONTROLLO PERIODICO'!C16,"")</f>
        <v>600000</v>
      </c>
      <c r="D18" s="895"/>
      <c r="E18" s="896"/>
    </row>
    <row r="19" spans="1:6" s="262" customFormat="1" ht="17.100000000000001" customHeight="1" x14ac:dyDescent="0.25">
      <c r="A19" s="532" t="s">
        <v>2093</v>
      </c>
      <c r="B19" s="545" t="s">
        <v>2363</v>
      </c>
      <c r="C19" s="498"/>
      <c r="D19" s="487"/>
      <c r="E19" s="499"/>
    </row>
    <row r="20" spans="1:6" s="262" customFormat="1" ht="17.100000000000001" customHeight="1" x14ac:dyDescent="0.25">
      <c r="A20" s="720" t="s">
        <v>2094</v>
      </c>
      <c r="B20" s="721"/>
      <c r="C20" s="897"/>
      <c r="D20" s="487">
        <f>IF('01 TITOLO CONTROLLO PERIODICO'!D18&gt;0,'01 TITOLO CONTROLLO PERIODICO'!D18,"")</f>
        <v>2000</v>
      </c>
      <c r="E20" s="497"/>
    </row>
    <row r="21" spans="1:6" s="262" customFormat="1" ht="17.100000000000001" hidden="1" customHeight="1" x14ac:dyDescent="0.25">
      <c r="A21" s="720" t="s">
        <v>2095</v>
      </c>
      <c r="B21" s="721"/>
      <c r="C21" s="897"/>
      <c r="D21" s="500">
        <f>IF('01 TITOLO CONTROLLO PERIODICO'!D19&gt;0,'01 TITOLO CONTROLLO PERIODICO'!D19,"")</f>
        <v>46024</v>
      </c>
      <c r="E21" s="501"/>
    </row>
    <row r="22" spans="1:6" s="262" customFormat="1" ht="17.100000000000001" customHeight="1" thickBot="1" x14ac:dyDescent="0.3">
      <c r="A22" s="913" t="s">
        <v>2139</v>
      </c>
      <c r="B22" s="723"/>
      <c r="C22" s="914"/>
      <c r="D22" s="502">
        <f>IF('01 TITOLO CONTROLLO PERIODICO'!D20&gt;0,'01 TITOLO CONTROLLO PERIODICO'!D20,"")</f>
        <v>46025</v>
      </c>
      <c r="E22" s="503"/>
    </row>
    <row r="23" spans="1:6" s="262" customFormat="1" ht="17.100000000000001" hidden="1" customHeight="1" thickBot="1" x14ac:dyDescent="0.3">
      <c r="A23" s="915" t="s">
        <v>2104</v>
      </c>
      <c r="B23" s="716"/>
      <c r="C23" s="916"/>
      <c r="D23" s="685" t="str">
        <f>IF('01 TITOLO CONTROLLO PERIODICO'!D21&gt;0,'01 TITOLO CONTROLLO PERIODICO'!D21,"")</f>
        <v/>
      </c>
      <c r="E23" s="686"/>
    </row>
    <row r="24" spans="1:6" ht="17.100000000000001" customHeight="1" thickBot="1" x14ac:dyDescent="0.3">
      <c r="A24" s="31"/>
      <c r="B24" s="31"/>
      <c r="C24" s="31"/>
      <c r="D24" s="31"/>
      <c r="E24" s="31"/>
    </row>
    <row r="25" spans="1:6" s="32" customFormat="1" ht="17.100000000000001" customHeight="1" thickBot="1" x14ac:dyDescent="0.3">
      <c r="A25" s="917" t="str">
        <f>"Partecipanti al primo controllo di verifica del "&amp;TEXT(B10,"TT.MM.JJJJ")</f>
        <v>Partecipanti al primo controllo di verifica del 12.12.2020</v>
      </c>
      <c r="B25" s="918"/>
      <c r="C25" s="918"/>
      <c r="D25" s="918"/>
      <c r="E25" s="919"/>
      <c r="F25" s="538"/>
    </row>
    <row r="26" spans="1:6" s="262" customFormat="1" ht="28.5" customHeight="1" x14ac:dyDescent="0.25">
      <c r="A26" s="672" t="s">
        <v>2474</v>
      </c>
      <c r="B26" s="905" t="s">
        <v>2140</v>
      </c>
      <c r="C26" s="906"/>
      <c r="D26" s="921" t="s">
        <v>2107</v>
      </c>
      <c r="E26" s="922"/>
    </row>
    <row r="27" spans="1:6" s="262" customFormat="1" ht="24" customHeight="1" x14ac:dyDescent="0.25">
      <c r="A27" s="673"/>
      <c r="B27" s="677"/>
      <c r="C27" s="678"/>
      <c r="D27" s="681"/>
      <c r="E27" s="682"/>
    </row>
    <row r="28" spans="1:6" s="262" customFormat="1" ht="24" customHeight="1" x14ac:dyDescent="0.25">
      <c r="A28" s="674"/>
      <c r="B28" s="679"/>
      <c r="C28" s="680"/>
      <c r="D28" s="683"/>
      <c r="E28" s="684"/>
    </row>
    <row r="29" spans="1:6" s="262" customFormat="1" ht="24" customHeight="1" x14ac:dyDescent="0.25">
      <c r="A29" s="674"/>
      <c r="B29" s="902"/>
      <c r="C29" s="902"/>
      <c r="D29" s="898"/>
      <c r="E29" s="899"/>
    </row>
    <row r="30" spans="1:6" s="262" customFormat="1" ht="24" customHeight="1" x14ac:dyDescent="0.25">
      <c r="A30" s="675"/>
      <c r="B30" s="902"/>
      <c r="C30" s="902"/>
      <c r="D30" s="898"/>
      <c r="E30" s="899"/>
    </row>
    <row r="31" spans="1:6" s="262" customFormat="1" ht="24" customHeight="1" x14ac:dyDescent="0.25">
      <c r="A31" s="674"/>
      <c r="B31" s="902"/>
      <c r="C31" s="902"/>
      <c r="D31" s="898"/>
      <c r="E31" s="899"/>
    </row>
    <row r="32" spans="1:6" s="262" customFormat="1" ht="24" customHeight="1" x14ac:dyDescent="0.25">
      <c r="A32" s="675"/>
      <c r="B32" s="902"/>
      <c r="C32" s="902"/>
      <c r="D32" s="898"/>
      <c r="E32" s="899"/>
    </row>
    <row r="33" spans="1:5" s="262" customFormat="1" ht="24" customHeight="1" x14ac:dyDescent="0.25">
      <c r="A33" s="674"/>
      <c r="B33" s="902"/>
      <c r="C33" s="902"/>
      <c r="D33" s="898"/>
      <c r="E33" s="899"/>
    </row>
    <row r="34" spans="1:5" s="262" customFormat="1" ht="24" customHeight="1" x14ac:dyDescent="0.25">
      <c r="A34" s="674"/>
      <c r="B34" s="902"/>
      <c r="C34" s="902"/>
      <c r="D34" s="898"/>
      <c r="E34" s="899"/>
    </row>
    <row r="35" spans="1:5" s="262" customFormat="1" ht="24" customHeight="1" thickBot="1" x14ac:dyDescent="0.3">
      <c r="A35" s="676"/>
      <c r="B35" s="991"/>
      <c r="C35" s="991"/>
      <c r="D35" s="900"/>
      <c r="E35" s="901"/>
    </row>
    <row r="36" spans="1:5" s="262" customFormat="1" ht="30.6" customHeight="1" x14ac:dyDescent="0.25">
      <c r="A36" s="273"/>
      <c r="B36" s="274"/>
      <c r="C36" s="274"/>
      <c r="D36" s="275"/>
      <c r="E36" s="275"/>
    </row>
    <row r="37" spans="1:5" s="262" customFormat="1" ht="23.45" hidden="1" customHeight="1" thickBot="1" x14ac:dyDescent="0.3">
      <c r="A37" s="892" t="str">
        <f>"Teilnehmer zweiten Nachkontrolle vom "&amp;TEXT(B11,"TT.MM.JJJJ")</f>
        <v>Teilnehmer zweiten Nachkontrolle vom 00.01.1900</v>
      </c>
      <c r="B37" s="893"/>
      <c r="C37" s="893"/>
      <c r="D37" s="893"/>
      <c r="E37" s="894"/>
    </row>
    <row r="38" spans="1:5" s="262" customFormat="1" ht="12.75" hidden="1" x14ac:dyDescent="0.25">
      <c r="A38" s="266" t="s">
        <v>18</v>
      </c>
      <c r="B38" s="992" t="s">
        <v>31</v>
      </c>
      <c r="C38" s="993"/>
      <c r="D38" s="890" t="s">
        <v>17</v>
      </c>
      <c r="E38" s="891"/>
    </row>
    <row r="39" spans="1:5" s="262" customFormat="1" ht="12.75" hidden="1" x14ac:dyDescent="0.25">
      <c r="A39" s="267"/>
      <c r="B39" s="936"/>
      <c r="C39" s="937"/>
      <c r="D39" s="923"/>
      <c r="E39" s="924"/>
    </row>
    <row r="40" spans="1:5" s="262" customFormat="1" ht="12.75" hidden="1" x14ac:dyDescent="0.25">
      <c r="A40" s="268"/>
      <c r="B40" s="938"/>
      <c r="C40" s="939"/>
      <c r="D40" s="925"/>
      <c r="E40" s="926"/>
    </row>
    <row r="41" spans="1:5" s="262" customFormat="1" ht="12.75" hidden="1" x14ac:dyDescent="0.25">
      <c r="A41" s="269" t="s">
        <v>26</v>
      </c>
      <c r="B41" s="934" t="s">
        <v>31</v>
      </c>
      <c r="C41" s="935"/>
      <c r="D41" s="927" t="s">
        <v>17</v>
      </c>
      <c r="E41" s="928"/>
    </row>
    <row r="42" spans="1:5" s="262" customFormat="1" ht="12.75" hidden="1" x14ac:dyDescent="0.25">
      <c r="A42" s="270"/>
      <c r="B42" s="938"/>
      <c r="C42" s="939"/>
      <c r="D42" s="925"/>
      <c r="E42" s="926"/>
    </row>
    <row r="43" spans="1:5" s="262" customFormat="1" ht="12.75" hidden="1" x14ac:dyDescent="0.25">
      <c r="A43" s="271" t="s">
        <v>20</v>
      </c>
      <c r="B43" s="934" t="s">
        <v>31</v>
      </c>
      <c r="C43" s="935"/>
      <c r="D43" s="927" t="s">
        <v>17</v>
      </c>
      <c r="E43" s="928"/>
    </row>
    <row r="44" spans="1:5" s="262" customFormat="1" ht="12.75" hidden="1" x14ac:dyDescent="0.25">
      <c r="A44" s="267"/>
      <c r="B44" s="936"/>
      <c r="C44" s="937"/>
      <c r="D44" s="945"/>
      <c r="E44" s="946"/>
    </row>
    <row r="45" spans="1:5" s="262" customFormat="1" ht="12.75" hidden="1" x14ac:dyDescent="0.25">
      <c r="A45" s="270"/>
      <c r="B45" s="938"/>
      <c r="C45" s="939"/>
      <c r="D45" s="925"/>
      <c r="E45" s="926"/>
    </row>
    <row r="46" spans="1:5" s="262" customFormat="1" ht="13.5" hidden="1" thickBot="1" x14ac:dyDescent="0.3">
      <c r="A46" s="272" t="s">
        <v>19</v>
      </c>
      <c r="B46" s="940"/>
      <c r="C46" s="941"/>
      <c r="D46" s="947"/>
      <c r="E46" s="948"/>
    </row>
    <row r="47" spans="1:5" s="262" customFormat="1" ht="7.7" hidden="1" customHeight="1" thickBot="1" x14ac:dyDescent="0.3">
      <c r="A47" s="276"/>
      <c r="B47" s="277"/>
      <c r="C47" s="278"/>
      <c r="D47" s="279"/>
      <c r="E47" s="280"/>
    </row>
    <row r="48" spans="1:5" s="262" customFormat="1" ht="23.1" hidden="1" customHeight="1" thickBot="1" x14ac:dyDescent="0.3">
      <c r="A48" s="942" t="str">
        <f>"Teilnehmer dritten Nachkontrolle vom "&amp;TEXT(B12,"TT.MM.JJJJ")</f>
        <v>Teilnehmer dritten Nachkontrolle vom 00.01.1900</v>
      </c>
      <c r="B48" s="943"/>
      <c r="C48" s="943"/>
      <c r="D48" s="943"/>
      <c r="E48" s="944"/>
    </row>
    <row r="49" spans="1:7" s="262" customFormat="1" ht="12.75" hidden="1" x14ac:dyDescent="0.25">
      <c r="A49" s="266" t="s">
        <v>18</v>
      </c>
      <c r="B49" s="890" t="s">
        <v>31</v>
      </c>
      <c r="C49" s="1003"/>
      <c r="D49" s="992" t="s">
        <v>17</v>
      </c>
      <c r="E49" s="996"/>
    </row>
    <row r="50" spans="1:7" s="262" customFormat="1" ht="12.75" hidden="1" x14ac:dyDescent="0.25">
      <c r="A50" s="267"/>
      <c r="B50" s="945"/>
      <c r="C50" s="994"/>
      <c r="D50" s="997"/>
      <c r="E50" s="998"/>
    </row>
    <row r="51" spans="1:7" s="262" customFormat="1" ht="12.75" hidden="1" x14ac:dyDescent="0.25">
      <c r="A51" s="268"/>
      <c r="B51" s="925"/>
      <c r="C51" s="933"/>
      <c r="D51" s="938"/>
      <c r="E51" s="999"/>
    </row>
    <row r="52" spans="1:7" s="262" customFormat="1" ht="12.75" hidden="1" x14ac:dyDescent="0.25">
      <c r="A52" s="269" t="s">
        <v>26</v>
      </c>
      <c r="B52" s="927" t="s">
        <v>31</v>
      </c>
      <c r="C52" s="932"/>
      <c r="D52" s="934" t="s">
        <v>17</v>
      </c>
      <c r="E52" s="1000"/>
    </row>
    <row r="53" spans="1:7" s="262" customFormat="1" ht="12.75" hidden="1" x14ac:dyDescent="0.25">
      <c r="A53" s="270"/>
      <c r="B53" s="925"/>
      <c r="C53" s="933"/>
      <c r="D53" s="938"/>
      <c r="E53" s="999"/>
    </row>
    <row r="54" spans="1:7" s="262" customFormat="1" ht="12.75" hidden="1" x14ac:dyDescent="0.25">
      <c r="A54" s="271" t="s">
        <v>20</v>
      </c>
      <c r="B54" s="927" t="s">
        <v>31</v>
      </c>
      <c r="C54" s="932"/>
      <c r="D54" s="934" t="s">
        <v>17</v>
      </c>
      <c r="E54" s="1000"/>
    </row>
    <row r="55" spans="1:7" s="262" customFormat="1" ht="12.75" hidden="1" x14ac:dyDescent="0.25">
      <c r="A55" s="267"/>
      <c r="B55" s="945"/>
      <c r="C55" s="994"/>
      <c r="D55" s="936"/>
      <c r="E55" s="1001"/>
    </row>
    <row r="56" spans="1:7" s="262" customFormat="1" ht="12.75" hidden="1" x14ac:dyDescent="0.25">
      <c r="A56" s="270"/>
      <c r="B56" s="925"/>
      <c r="C56" s="933"/>
      <c r="D56" s="938"/>
      <c r="E56" s="999"/>
    </row>
    <row r="57" spans="1:7" s="262" customFormat="1" ht="13.5" hidden="1" thickBot="1" x14ac:dyDescent="0.3">
      <c r="A57" s="272" t="s">
        <v>19</v>
      </c>
      <c r="B57" s="947"/>
      <c r="C57" s="995"/>
      <c r="D57" s="940"/>
      <c r="E57" s="1002"/>
    </row>
    <row r="58" spans="1:7" s="256" customFormat="1" ht="12.75" hidden="1" x14ac:dyDescent="0.2">
      <c r="A58" s="281"/>
      <c r="B58" s="282"/>
      <c r="C58" s="283"/>
      <c r="D58" s="284"/>
      <c r="E58" s="285"/>
    </row>
    <row r="59" spans="1:7" s="31" customFormat="1" ht="18.95" customHeight="1" x14ac:dyDescent="0.25">
      <c r="A59" s="57" t="str">
        <f>"Risultato del primo controllo di verifica dopo il CPR del  "&amp;TEXT(B10,"TT.MM.JJJJ")</f>
        <v>Risultato del primo controllo di verifica dopo il CPR del  12.12.2020</v>
      </c>
      <c r="B59" s="33"/>
      <c r="C59" s="33"/>
      <c r="D59" s="34"/>
      <c r="E59" s="33"/>
      <c r="G59" s="541"/>
    </row>
    <row r="60" spans="1:7" s="31" customFormat="1" ht="14.45" customHeight="1" thickBot="1" x14ac:dyDescent="0.25">
      <c r="D60" s="35"/>
    </row>
    <row r="61" spans="1:7" s="105" customFormat="1" ht="24.95" customHeight="1" x14ac:dyDescent="0.25">
      <c r="A61" s="328" t="s">
        <v>2141</v>
      </c>
      <c r="B61" s="329" t="s">
        <v>2117</v>
      </c>
      <c r="C61" s="330" t="s">
        <v>2118</v>
      </c>
      <c r="D61" s="331" t="s">
        <v>2132</v>
      </c>
      <c r="E61" s="332" t="s">
        <v>2120</v>
      </c>
    </row>
    <row r="62" spans="1:7" s="44" customFormat="1" ht="24.95" customHeight="1" x14ac:dyDescent="0.25">
      <c r="A62" s="540" t="s">
        <v>2142</v>
      </c>
      <c r="B62" s="41">
        <f>COUNTIFS('05 LISTA CONTROLLO VERIFICA'!$D$9:$D$144,"L",'05 LISTA CONTROLLO VERIFICA'!$E$9:$E$144,"con difetti")</f>
        <v>0</v>
      </c>
      <c r="C62" s="42">
        <f>COUNTIFS('05 LISTA CONTROLLO VERIFICA'!$D$9:$D$144,"I",'05 LISTA CONTROLLO VERIFICA'!$E$9:$E$144,"con difetti")</f>
        <v>0</v>
      </c>
      <c r="D62" s="43">
        <f>COUNTIFS('05 LISTA CONTROLLO VERIFICA'!$D$9:$D$144,"G",'05 LISTA CONTROLLO VERIFICA'!$E$9:$E$144,"con difetti")</f>
        <v>0</v>
      </c>
      <c r="E62" s="81">
        <f>COUNTIFS('05 LISTA CONTROLLO VERIFICA'!$D$9:$D$144,"S",'05 LISTA CONTROLLO VERIFICA'!$E$9:$E$144,"con difetti")</f>
        <v>0</v>
      </c>
    </row>
    <row r="63" spans="1:7" s="44" customFormat="1" ht="24.95" customHeight="1" x14ac:dyDescent="0.25">
      <c r="A63" s="546" t="s">
        <v>2122</v>
      </c>
      <c r="B63" s="41">
        <f>COUNTIFS('05 LISTA CONTROLLO VERIFICA'!$D$152:$D$435,"L",'05 LISTA CONTROLLO VERIFICA'!$E$152:$E$435,"con difetti")</f>
        <v>0</v>
      </c>
      <c r="C63" s="42">
        <f>COUNTIFS('05 LISTA CONTROLLO VERIFICA'!$D$152:$D$435,"I",'05 LISTA CONTROLLO VERIFICA'!$E$152:$E$435,"con difetti")</f>
        <v>0</v>
      </c>
      <c r="D63" s="43">
        <f>COUNTIFS('05 LISTA CONTROLLO VERIFICA'!$D$152:$D$435,"G",'05 LISTA CONTROLLO VERIFICA'!$E$152:$E$435,"con difetti")</f>
        <v>0</v>
      </c>
      <c r="E63" s="81">
        <f>COUNTIFS('05 LISTA CONTROLLO VERIFICA'!$D$152:$D$435,"S",'05 LISTA CONTROLLO VERIFICA'!$E$152:$E$435,"con difetti")</f>
        <v>0</v>
      </c>
    </row>
    <row r="64" spans="1:7" s="44" customFormat="1" ht="24.95" customHeight="1" x14ac:dyDescent="0.25">
      <c r="A64" s="540" t="s">
        <v>2123</v>
      </c>
      <c r="B64" s="41">
        <f>COUNTIFS('05 LISTA CONTROLLO VERIFICA'!$D$443:$D$691,"L",'05 LISTA CONTROLLO VERIFICA'!$E$443:$E$691,"con difetti")</f>
        <v>0</v>
      </c>
      <c r="C64" s="42">
        <f>COUNTIFS('05 LISTA CONTROLLO VERIFICA'!$D$443:$D$691,"I",'05 LISTA CONTROLLO VERIFICA'!$E$443:$E$691,"con difetti")</f>
        <v>0</v>
      </c>
      <c r="D64" s="43">
        <f>COUNTIFS('05 LISTA CONTROLLO VERIFICA'!$D$443:$D$691,"G",'05 LISTA CONTROLLO VERIFICA'!$E$443:$E$691,"con difetti")</f>
        <v>0</v>
      </c>
      <c r="E64" s="81">
        <f>COUNTIFS('05 LISTA CONTROLLO VERIFICA'!$D$443:$D$691,"S",'05 LISTA CONTROLLO VERIFICA'!$E$443:$E$691,"con difetti")</f>
        <v>0</v>
      </c>
    </row>
    <row r="65" spans="1:7" s="44" customFormat="1" ht="24.95" customHeight="1" x14ac:dyDescent="0.25">
      <c r="A65" s="540" t="s">
        <v>2124</v>
      </c>
      <c r="B65" s="41">
        <f>COUNTIFS('05 LISTA CONTROLLO VERIFICA'!$D$699:$D$806,"L",'05 LISTA CONTROLLO VERIFICA'!$E$699:$E$806,"con difetti")</f>
        <v>0</v>
      </c>
      <c r="C65" s="42">
        <f>COUNTIFS('05 LISTA CONTROLLO VERIFICA'!$D$699:$D$806,"I",'05 LISTA CONTROLLO VERIFICA'!$E$699:$E$806,"con difetti")</f>
        <v>0</v>
      </c>
      <c r="D65" s="43">
        <f>COUNTIFS('05 LISTA CONTROLLO VERIFICA'!$D$699:$D$806,"G",'05 LISTA CONTROLLO VERIFICA'!$E$699:$E$806,"con difetti")</f>
        <v>0</v>
      </c>
      <c r="E65" s="81">
        <f>COUNTIFS('05 LISTA CONTROLLO VERIFICA'!$D$699:$D$806,"S",'05 LISTA CONTROLLO VERIFICA'!$E$699:$E$806,"con difetti")</f>
        <v>0</v>
      </c>
    </row>
    <row r="66" spans="1:7" s="44" customFormat="1" ht="24.95" customHeight="1" x14ac:dyDescent="0.25">
      <c r="A66" s="540" t="s">
        <v>2125</v>
      </c>
      <c r="B66" s="41">
        <f>COUNTIFS('05 LISTA CONTROLLO VERIFICA'!$D$814:$D$872,"L",'05 LISTA CONTROLLO VERIFICA'!$E$814:$E$872,"con difetti")</f>
        <v>0</v>
      </c>
      <c r="C66" s="42">
        <f>COUNTIFS('05 LISTA CONTROLLO VERIFICA'!$D$814:$D$872,"I",'05 LISTA CONTROLLO VERIFICA'!$E$814:$E$872,"con difetti")</f>
        <v>0</v>
      </c>
      <c r="D66" s="43">
        <f>COUNTIFS('05 LISTA CONTROLLO VERIFICA'!$D$814:$D$872,"G",'05 LISTA CONTROLLO VERIFICA'!$E$814:$E$872,"con difetti")</f>
        <v>0</v>
      </c>
      <c r="E66" s="81">
        <f>COUNTIFS('05 LISTA CONTROLLO VERIFICA'!$D$814:$D$872,"S",'05 LISTA CONTROLLO VERIFICA'!$E$814:$E$872,"con difetti")</f>
        <v>0</v>
      </c>
    </row>
    <row r="67" spans="1:7" s="44" customFormat="1" ht="24.95" customHeight="1" x14ac:dyDescent="0.25">
      <c r="A67" s="540" t="s">
        <v>2126</v>
      </c>
      <c r="B67" s="41">
        <f>COUNTIFS('05 LISTA CONTROLLO VERIFICA'!$D$880:$D$1021,"L",'05 LISTA CONTROLLO VERIFICA'!$E$880:$E$1021,"con difetti")</f>
        <v>0</v>
      </c>
      <c r="C67" s="42">
        <f>COUNTIFS('05 LISTA CONTROLLO VERIFICA'!$D$880:$D$1021,"I",'05 LISTA CONTROLLO VERIFICA'!$E$880:$E$1021,"con difetti")</f>
        <v>0</v>
      </c>
      <c r="D67" s="43">
        <f>COUNTIFS('05 LISTA CONTROLLO VERIFICA'!$D$880:$D$1021,"G",'05 LISTA CONTROLLO VERIFICA'!$E$880:$E$1021,"con difetti")</f>
        <v>0</v>
      </c>
      <c r="E67" s="81">
        <f>COUNTIFS('05 LISTA CONTROLLO VERIFICA'!$D$880:$D$1021,"S",'05 LISTA CONTROLLO VERIFICA'!$E$880:$E$1021,"con difetti")</f>
        <v>0</v>
      </c>
    </row>
    <row r="68" spans="1:7" s="44" customFormat="1" ht="24.95" customHeight="1" x14ac:dyDescent="0.25">
      <c r="A68" s="540" t="s">
        <v>2127</v>
      </c>
      <c r="B68" s="41">
        <f>COUNTIFS('05 LISTA CONTROLLO VERIFICA'!$D$1029:$D$1144,"L",'05 LISTA CONTROLLO VERIFICA'!$E$1029:$E$1144,"con difetti")</f>
        <v>0</v>
      </c>
      <c r="C68" s="42">
        <f>COUNTIFS('05 LISTA CONTROLLO VERIFICA'!$D$1029:$D$1144,"I",'05 LISTA CONTROLLO VERIFICA'!$E$1029:$E$1144,"con difetti")</f>
        <v>0</v>
      </c>
      <c r="D68" s="43">
        <f>COUNTIFS('05 LISTA CONTROLLO VERIFICA'!$D$1029:$D$1144,"G",'05 LISTA CONTROLLO VERIFICA'!$E$1029:$E$1144,"con difetti")</f>
        <v>0</v>
      </c>
      <c r="E68" s="81">
        <f>COUNTIFS('05 LISTA CONTROLLO VERIFICA'!$D$1029:$D$1144,"S",'05 LISTA CONTROLLO VERIFICA'!$E$1029:$E$1144,"con difetti")</f>
        <v>0</v>
      </c>
    </row>
    <row r="69" spans="1:7" s="44" customFormat="1" ht="24.95" customHeight="1" x14ac:dyDescent="0.25">
      <c r="A69" s="540" t="s">
        <v>2128</v>
      </c>
      <c r="B69" s="41">
        <f>COUNTIFS('05 LISTA CONTROLLO VERIFICA'!$D$1152:$D$1199,"L",'05 LISTA CONTROLLO VERIFICA'!$E$1152:$E$1199,"con difetti")</f>
        <v>0</v>
      </c>
      <c r="C69" s="42">
        <f>COUNTIFS('05 LISTA CONTROLLO VERIFICA'!$D$1152:$D$1199,"I",'05 LISTA CONTROLLO VERIFICA'!$E$1152:$E$1199,"con difetti")</f>
        <v>0</v>
      </c>
      <c r="D69" s="43">
        <f>COUNTIFS('05 LISTA CONTROLLO VERIFICA'!$D$1152:$D$1199,"G",'05 LISTA CONTROLLO VERIFICA'!$E$1152:$E$1199,"con difetti")</f>
        <v>0</v>
      </c>
      <c r="E69" s="81">
        <f>COUNTIFS('05 LISTA CONTROLLO VERIFICA'!$D$1152:$D$1199,"S",'05 LISTA CONTROLLO VERIFICA'!$E$1152:$E$1199,"con difetti")</f>
        <v>0</v>
      </c>
    </row>
    <row r="70" spans="1:7" s="44" customFormat="1" ht="24.95" customHeight="1" thickBot="1" x14ac:dyDescent="0.3">
      <c r="A70" s="50" t="s">
        <v>2360</v>
      </c>
      <c r="B70" s="51">
        <f>SUM(B62:B69)</f>
        <v>0</v>
      </c>
      <c r="C70" s="52">
        <f>SUM(C62:C69)</f>
        <v>0</v>
      </c>
      <c r="D70" s="217">
        <f>SUM(D62:D69)</f>
        <v>0</v>
      </c>
      <c r="E70" s="83">
        <f>SUM(E62:E69)</f>
        <v>0</v>
      </c>
      <c r="F70" s="338"/>
    </row>
    <row r="71" spans="1:7" s="44" customFormat="1" ht="22.35" customHeight="1" x14ac:dyDescent="0.25">
      <c r="A71" s="54"/>
      <c r="B71" s="55"/>
      <c r="C71" s="55"/>
      <c r="D71" s="55"/>
      <c r="E71" s="55"/>
    </row>
    <row r="72" spans="1:7" s="31" customFormat="1" x14ac:dyDescent="0.25">
      <c r="A72" s="98" t="s">
        <v>2341</v>
      </c>
      <c r="B72" s="98"/>
      <c r="C72" s="98"/>
      <c r="D72" s="98"/>
      <c r="E72" s="98"/>
      <c r="G72" s="541"/>
    </row>
    <row r="73" spans="1:7" s="31" customFormat="1" ht="8.1" customHeight="1" thickBot="1" x14ac:dyDescent="0.25"/>
    <row r="74" spans="1:7" s="286" customFormat="1" ht="16.5" customHeight="1" x14ac:dyDescent="0.25">
      <c r="A74" s="542" t="s">
        <v>2117</v>
      </c>
      <c r="B74" s="594" t="s">
        <v>2133</v>
      </c>
      <c r="C74" s="956" t="s">
        <v>2134</v>
      </c>
      <c r="D74" s="957"/>
      <c r="E74" s="958"/>
    </row>
    <row r="75" spans="1:7" s="286" customFormat="1" ht="16.5" customHeight="1" x14ac:dyDescent="0.25">
      <c r="A75" s="559" t="s">
        <v>2118</v>
      </c>
      <c r="B75" s="560" t="s">
        <v>2133</v>
      </c>
      <c r="C75" s="965" t="s">
        <v>2134</v>
      </c>
      <c r="D75" s="966"/>
      <c r="E75" s="967"/>
    </row>
    <row r="76" spans="1:7" s="286" customFormat="1" ht="16.5" customHeight="1" x14ac:dyDescent="0.25">
      <c r="A76" s="559" t="s">
        <v>2132</v>
      </c>
      <c r="B76" s="560" t="s">
        <v>2133</v>
      </c>
      <c r="C76" s="965" t="s">
        <v>2134</v>
      </c>
      <c r="D76" s="966"/>
      <c r="E76" s="967"/>
    </row>
    <row r="77" spans="1:7" s="286" customFormat="1" ht="16.5" customHeight="1" thickBot="1" x14ac:dyDescent="0.3">
      <c r="A77" s="561" t="s">
        <v>2120</v>
      </c>
      <c r="B77" s="562" t="s">
        <v>2133</v>
      </c>
      <c r="C77" s="968" t="s">
        <v>2134</v>
      </c>
      <c r="D77" s="969"/>
      <c r="E77" s="970"/>
    </row>
    <row r="78" spans="1:7" s="288" customFormat="1" ht="16.5" customHeight="1" thickBot="1" x14ac:dyDescent="0.25">
      <c r="B78" s="294"/>
      <c r="C78" s="294"/>
      <c r="D78" s="294"/>
      <c r="E78" s="294"/>
    </row>
    <row r="79" spans="1:7" s="286" customFormat="1" ht="48" customHeight="1" thickBot="1" x14ac:dyDescent="0.3">
      <c r="A79" s="753" t="s">
        <v>2369</v>
      </c>
      <c r="B79" s="754"/>
      <c r="C79" s="754"/>
      <c r="D79" s="754"/>
      <c r="E79" s="473" t="s">
        <v>25</v>
      </c>
      <c r="F79" s="548"/>
    </row>
    <row r="80" spans="1:7" s="288" customFormat="1" ht="51" customHeight="1" thickBot="1" x14ac:dyDescent="0.25">
      <c r="A80" s="977" t="str">
        <f>IF(E79="Sì",'Dati di base '!A33,IF(E79="No",'Dati di base '!A34,IF(E79="Concluso",'Dati di base '!A35,"")))</f>
        <v/>
      </c>
      <c r="B80" s="978"/>
      <c r="C80" s="978"/>
      <c r="D80" s="978"/>
      <c r="E80" s="979"/>
    </row>
    <row r="81" spans="1:11" s="288" customFormat="1" ht="9" customHeight="1" x14ac:dyDescent="0.2">
      <c r="A81" s="949"/>
      <c r="B81" s="949"/>
      <c r="C81" s="949"/>
      <c r="D81" s="949"/>
      <c r="E81" s="949"/>
    </row>
    <row r="82" spans="1:11" s="288" customFormat="1" ht="16.5" customHeight="1" thickBot="1" x14ac:dyDescent="0.25">
      <c r="A82" s="296"/>
      <c r="B82" s="296"/>
      <c r="C82" s="296"/>
      <c r="D82" s="296"/>
      <c r="E82" s="296"/>
    </row>
    <row r="83" spans="1:11" s="44" customFormat="1" ht="24" customHeight="1" x14ac:dyDescent="0.25">
      <c r="A83" s="950" t="s">
        <v>2143</v>
      </c>
      <c r="B83" s="951"/>
      <c r="C83" s="951"/>
      <c r="D83" s="951"/>
      <c r="E83" s="952"/>
    </row>
    <row r="84" spans="1:11" s="288" customFormat="1" ht="67.349999999999994" customHeight="1" thickBot="1" x14ac:dyDescent="0.25">
      <c r="A84" s="953" t="s">
        <v>2134</v>
      </c>
      <c r="B84" s="954"/>
      <c r="C84" s="954"/>
      <c r="D84" s="954"/>
      <c r="E84" s="955"/>
    </row>
    <row r="85" spans="1:11" s="288" customFormat="1" ht="16.5" customHeight="1" x14ac:dyDescent="0.2"/>
    <row r="86" spans="1:11" s="288" customFormat="1" ht="16.5" customHeight="1" x14ac:dyDescent="0.2">
      <c r="A86" s="288" t="s">
        <v>2441</v>
      </c>
    </row>
    <row r="87" spans="1:11" s="256" customFormat="1" ht="16.5" customHeight="1" x14ac:dyDescent="0.2">
      <c r="A87" s="563" t="s">
        <v>2446</v>
      </c>
      <c r="B87" s="288"/>
      <c r="C87" s="288"/>
      <c r="D87" s="288"/>
      <c r="E87" s="288"/>
      <c r="G87" s="537"/>
    </row>
    <row r="88" spans="1:11" s="297" customFormat="1" ht="16.5" customHeight="1" x14ac:dyDescent="0.2">
      <c r="A88" s="288"/>
      <c r="B88" s="288"/>
      <c r="C88" s="288"/>
      <c r="D88" s="288"/>
      <c r="E88" s="288"/>
      <c r="G88" s="256"/>
      <c r="H88" s="256"/>
      <c r="I88" s="256"/>
      <c r="J88" s="256"/>
      <c r="K88" s="256"/>
    </row>
    <row r="89" spans="1:11" s="297" customFormat="1" ht="16.5" customHeight="1" x14ac:dyDescent="0.2">
      <c r="A89" s="288"/>
      <c r="B89" s="288"/>
      <c r="C89" s="288"/>
      <c r="D89" s="288"/>
      <c r="E89" s="288"/>
      <c r="G89" s="256"/>
      <c r="H89" s="256"/>
      <c r="I89" s="256"/>
      <c r="J89" s="256"/>
      <c r="K89" s="256"/>
    </row>
    <row r="90" spans="1:11" s="297" customFormat="1" ht="16.5" customHeight="1" x14ac:dyDescent="0.2">
      <c r="A90" s="288" t="str">
        <f>"Luogo: "&amp;'01 TITOLO CONTROLLO PERIODICO'!C15</f>
        <v>Luogo: Comunesempio</v>
      </c>
      <c r="B90" s="288" t="str">
        <f>"Data: "&amp;TEXT(B10,"TT.MM.JJJJ")</f>
        <v>Data: 12.12.2020</v>
      </c>
      <c r="C90" s="288"/>
      <c r="D90" s="558" t="s">
        <v>2144</v>
      </c>
      <c r="E90" s="288" t="s">
        <v>24</v>
      </c>
      <c r="G90" s="537"/>
      <c r="H90" s="537"/>
      <c r="I90" s="537"/>
      <c r="J90" s="537"/>
      <c r="K90" s="537"/>
    </row>
    <row r="91" spans="1:11" s="256" customFormat="1" ht="16.5" customHeight="1" x14ac:dyDescent="0.2"/>
    <row r="92" spans="1:11" s="256" customFormat="1" ht="16.5" customHeight="1" x14ac:dyDescent="0.2">
      <c r="A92" s="570"/>
    </row>
    <row r="93" spans="1:11" s="256" customFormat="1" ht="16.5" customHeight="1" x14ac:dyDescent="0.2">
      <c r="A93" s="288"/>
      <c r="B93" s="288"/>
      <c r="C93" s="288"/>
      <c r="D93" s="288"/>
      <c r="E93" s="288"/>
    </row>
    <row r="94" spans="1:11" ht="18.600000000000001" customHeight="1" x14ac:dyDescent="0.25">
      <c r="A94" s="31"/>
      <c r="B94" s="31"/>
      <c r="C94" s="31"/>
      <c r="D94" s="31"/>
      <c r="E94" s="31"/>
    </row>
    <row r="95" spans="1:11" s="31" customFormat="1" ht="30.6" hidden="1" customHeight="1" x14ac:dyDescent="0.25">
      <c r="A95" s="57" t="str">
        <f>"Ergebnis der zweiten Nachkontrolle vom "&amp;TEXT(B11,"TT.MM.JJJJ")</f>
        <v>Ergebnis der zweiten Nachkontrolle vom 00.01.1900</v>
      </c>
      <c r="B95" s="33"/>
      <c r="C95" s="33"/>
      <c r="D95" s="56"/>
      <c r="E95" s="33"/>
    </row>
    <row r="96" spans="1:11" s="31" customFormat="1" hidden="1" thickBot="1" x14ac:dyDescent="0.25"/>
    <row r="97" spans="1:5" s="89" customFormat="1" ht="24.95" hidden="1" customHeight="1" x14ac:dyDescent="0.25">
      <c r="A97" s="84" t="s">
        <v>8</v>
      </c>
      <c r="B97" s="85" t="s">
        <v>5</v>
      </c>
      <c r="C97" s="86" t="s">
        <v>6</v>
      </c>
      <c r="D97" s="87" t="s">
        <v>7</v>
      </c>
      <c r="E97" s="88" t="s">
        <v>14</v>
      </c>
    </row>
    <row r="98" spans="1:5" s="44" customFormat="1" ht="24.95" hidden="1" customHeight="1" x14ac:dyDescent="0.25">
      <c r="A98" s="40" t="s">
        <v>29</v>
      </c>
      <c r="B98" s="41" t="e">
        <f>#REF!</f>
        <v>#REF!</v>
      </c>
      <c r="C98" s="42" t="e">
        <f>#REF!</f>
        <v>#REF!</v>
      </c>
      <c r="D98" s="43" t="e">
        <f>#REF!</f>
        <v>#REF!</v>
      </c>
      <c r="E98" s="81" t="e">
        <f>#REF!</f>
        <v>#REF!</v>
      </c>
    </row>
    <row r="99" spans="1:5" s="44" customFormat="1" ht="24.95" hidden="1" customHeight="1" x14ac:dyDescent="0.25">
      <c r="A99" s="45" t="s">
        <v>9</v>
      </c>
      <c r="B99" s="41" t="e">
        <f>#REF!</f>
        <v>#REF!</v>
      </c>
      <c r="C99" s="42" t="e">
        <f>#REF!</f>
        <v>#REF!</v>
      </c>
      <c r="D99" s="43" t="e">
        <f>#REF!</f>
        <v>#REF!</v>
      </c>
      <c r="E99" s="81" t="e">
        <f>#REF!</f>
        <v>#REF!</v>
      </c>
    </row>
    <row r="100" spans="1:5" s="44" customFormat="1" ht="24.95" hidden="1" customHeight="1" x14ac:dyDescent="0.25">
      <c r="A100" s="45" t="s">
        <v>10</v>
      </c>
      <c r="B100" s="41" t="e">
        <f>#REF!</f>
        <v>#REF!</v>
      </c>
      <c r="C100" s="42" t="e">
        <f>#REF!</f>
        <v>#REF!</v>
      </c>
      <c r="D100" s="43" t="e">
        <f>#REF!</f>
        <v>#REF!</v>
      </c>
      <c r="E100" s="81" t="e">
        <f>#REF!</f>
        <v>#REF!</v>
      </c>
    </row>
    <row r="101" spans="1:5" s="44" customFormat="1" ht="24.95" hidden="1" customHeight="1" x14ac:dyDescent="0.25">
      <c r="A101" s="45" t="s">
        <v>11</v>
      </c>
      <c r="B101" s="41" t="e">
        <f>#REF!</f>
        <v>#REF!</v>
      </c>
      <c r="C101" s="42" t="e">
        <f>#REF!</f>
        <v>#REF!</v>
      </c>
      <c r="D101" s="43" t="e">
        <f>#REF!</f>
        <v>#REF!</v>
      </c>
      <c r="E101" s="81" t="e">
        <f>#REF!</f>
        <v>#REF!</v>
      </c>
    </row>
    <row r="102" spans="1:5" s="44" customFormat="1" ht="24.95" hidden="1" customHeight="1" x14ac:dyDescent="0.25">
      <c r="A102" s="45" t="s">
        <v>12</v>
      </c>
      <c r="B102" s="41" t="e">
        <f>#REF!</f>
        <v>#REF!</v>
      </c>
      <c r="C102" s="42" t="e">
        <f>#REF!</f>
        <v>#REF!</v>
      </c>
      <c r="D102" s="43" t="e">
        <f>#REF!</f>
        <v>#REF!</v>
      </c>
      <c r="E102" s="81" t="e">
        <f>#REF!</f>
        <v>#REF!</v>
      </c>
    </row>
    <row r="103" spans="1:5" s="44" customFormat="1" ht="24.95" hidden="1" customHeight="1" x14ac:dyDescent="0.25">
      <c r="A103" s="100" t="s">
        <v>34</v>
      </c>
      <c r="B103" s="41" t="e">
        <f>#REF!</f>
        <v>#REF!</v>
      </c>
      <c r="C103" s="42" t="e">
        <f>#REF!</f>
        <v>#REF!</v>
      </c>
      <c r="D103" s="43" t="e">
        <f>#REF!</f>
        <v>#REF!</v>
      </c>
      <c r="E103" s="81" t="e">
        <f>#REF!</f>
        <v>#REF!</v>
      </c>
    </row>
    <row r="104" spans="1:5" s="44" customFormat="1" ht="24.95" hidden="1" customHeight="1" x14ac:dyDescent="0.25">
      <c r="A104" s="45" t="s">
        <v>13</v>
      </c>
      <c r="B104" s="41" t="e">
        <f>#REF!</f>
        <v>#REF!</v>
      </c>
      <c r="C104" s="42" t="e">
        <f>#REF!</f>
        <v>#REF!</v>
      </c>
      <c r="D104" s="43" t="e">
        <f>#REF!</f>
        <v>#REF!</v>
      </c>
      <c r="E104" s="81" t="e">
        <f>#REF!</f>
        <v>#REF!</v>
      </c>
    </row>
    <row r="105" spans="1:5" s="44" customFormat="1" ht="24.95" hidden="1" customHeight="1" x14ac:dyDescent="0.25">
      <c r="A105" s="49" t="s">
        <v>28</v>
      </c>
      <c r="B105" s="41" t="e">
        <f>#REF!</f>
        <v>#REF!</v>
      </c>
      <c r="C105" s="42" t="e">
        <f>#REF!</f>
        <v>#REF!</v>
      </c>
      <c r="D105" s="43" t="e">
        <f>#REF!</f>
        <v>#REF!</v>
      </c>
      <c r="E105" s="81" t="e">
        <f>#REF!</f>
        <v>#REF!</v>
      </c>
    </row>
    <row r="106" spans="1:5" s="44" customFormat="1" ht="24.95" hidden="1" customHeight="1" thickBot="1" x14ac:dyDescent="0.3">
      <c r="A106" s="50" t="s">
        <v>15</v>
      </c>
      <c r="B106" s="51" t="e">
        <f>SUM(B98:B105)</f>
        <v>#REF!</v>
      </c>
      <c r="C106" s="52" t="e">
        <f>SUM(C98:C105)</f>
        <v>#REF!</v>
      </c>
      <c r="D106" s="53" t="e">
        <f>SUM(D98:D105)</f>
        <v>#REF!</v>
      </c>
      <c r="E106" s="83" t="e">
        <f>SUM(E98:E105)</f>
        <v>#REF!</v>
      </c>
    </row>
    <row r="107" spans="1:5" s="44" customFormat="1" ht="19.5" hidden="1" customHeight="1" x14ac:dyDescent="0.25">
      <c r="A107" s="54"/>
      <c r="B107" s="55"/>
      <c r="C107" s="55"/>
      <c r="D107" s="55"/>
      <c r="E107" s="55"/>
    </row>
    <row r="108" spans="1:5" s="98" customFormat="1" hidden="1" x14ac:dyDescent="0.25">
      <c r="A108" s="98" t="s">
        <v>32</v>
      </c>
    </row>
    <row r="109" spans="1:5" s="31" customFormat="1" ht="9" hidden="1" customHeight="1" thickBot="1" x14ac:dyDescent="0.25"/>
    <row r="110" spans="1:5" s="31" customFormat="1" ht="14.45" hidden="1" customHeight="1" x14ac:dyDescent="0.2">
      <c r="A110" s="120" t="s">
        <v>5</v>
      </c>
      <c r="B110" s="123"/>
      <c r="C110" s="988"/>
      <c r="D110" s="989"/>
      <c r="E110" s="990"/>
    </row>
    <row r="111" spans="1:5" s="31" customFormat="1" ht="14.25" hidden="1" x14ac:dyDescent="0.2">
      <c r="A111" s="121" t="s">
        <v>6</v>
      </c>
      <c r="B111" s="124"/>
      <c r="C111" s="984"/>
      <c r="D111" s="984"/>
      <c r="E111" s="985"/>
    </row>
    <row r="112" spans="1:5" s="31" customFormat="1" ht="14.25" hidden="1" x14ac:dyDescent="0.2">
      <c r="A112" s="121" t="s">
        <v>7</v>
      </c>
      <c r="B112" s="124"/>
      <c r="C112" s="984"/>
      <c r="D112" s="984"/>
      <c r="E112" s="985"/>
    </row>
    <row r="113" spans="1:5" s="31" customFormat="1" hidden="1" thickBot="1" x14ac:dyDescent="0.25">
      <c r="A113" s="122" t="s">
        <v>14</v>
      </c>
      <c r="B113" s="125"/>
      <c r="C113" s="986"/>
      <c r="D113" s="986"/>
      <c r="E113" s="987"/>
    </row>
    <row r="114" spans="1:5" s="31" customFormat="1" ht="14.25" hidden="1" x14ac:dyDescent="0.2">
      <c r="B114" s="110"/>
      <c r="C114" s="110"/>
      <c r="D114" s="110"/>
      <c r="E114" s="110"/>
    </row>
    <row r="115" spans="1:5" s="44" customFormat="1" ht="21.95" hidden="1" customHeight="1" thickBot="1" x14ac:dyDescent="0.3">
      <c r="A115" s="105" t="s">
        <v>36</v>
      </c>
      <c r="E115" s="106" t="s">
        <v>21</v>
      </c>
    </row>
    <row r="116" spans="1:5" s="44" customFormat="1" ht="54.6" hidden="1" customHeight="1" thickBot="1" x14ac:dyDescent="0.3">
      <c r="A116" s="974" t="str">
        <f>IF(E115="Ja",'Dati di base '!A37,IF(E115="nein",'Dati di base '!A38,IF(E115="Abgeschlossen",'Dati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16" s="975"/>
      <c r="C116" s="975"/>
      <c r="D116" s="975"/>
      <c r="E116" s="976"/>
    </row>
    <row r="117" spans="1:5" s="5" customFormat="1" ht="19.5" hidden="1" customHeight="1" x14ac:dyDescent="0.25">
      <c r="A117" s="983"/>
      <c r="B117" s="983"/>
      <c r="C117" s="983"/>
      <c r="D117" s="983"/>
      <c r="E117" s="983"/>
    </row>
    <row r="118" spans="1:5" s="5" customFormat="1" ht="14.45" hidden="1" customHeight="1" thickBot="1" x14ac:dyDescent="0.3">
      <c r="A118" s="108"/>
      <c r="B118" s="108"/>
      <c r="C118" s="108"/>
      <c r="D118" s="108"/>
      <c r="E118" s="108"/>
    </row>
    <row r="119" spans="1:5" s="5" customFormat="1" ht="12.95" hidden="1" customHeight="1" x14ac:dyDescent="0.25">
      <c r="A119" s="980" t="s">
        <v>30</v>
      </c>
      <c r="B119" s="981"/>
      <c r="C119" s="981"/>
      <c r="D119" s="981"/>
      <c r="E119" s="982"/>
    </row>
    <row r="120" spans="1:5" ht="54.95" hidden="1" customHeight="1" thickBot="1" x14ac:dyDescent="0.3">
      <c r="A120" s="971" t="s">
        <v>33</v>
      </c>
      <c r="B120" s="972"/>
      <c r="C120" s="972"/>
      <c r="D120" s="972"/>
      <c r="E120" s="973"/>
    </row>
    <row r="121" spans="1:5" ht="23.1" hidden="1" customHeight="1" x14ac:dyDescent="0.25">
      <c r="A121" s="31"/>
      <c r="B121" s="31"/>
      <c r="C121" s="31"/>
      <c r="D121" s="31"/>
      <c r="E121" s="31"/>
    </row>
    <row r="122" spans="1:5" hidden="1" x14ac:dyDescent="0.25">
      <c r="A122" s="31" t="str">
        <f>'01 TITOLO CONTROLLO PERIODICO'!A1&amp;",  "&amp;'01 TITOLO CONTROLLO PERIODICO'!A2&amp;"  "</f>
        <v xml:space="preserve">Repubblica e Cantone Ticino,  Dipartimento delle Istituzioni  </v>
      </c>
      <c r="B122" s="31"/>
      <c r="C122" s="31"/>
      <c r="D122" s="31"/>
      <c r="E122" s="31"/>
    </row>
    <row r="123" spans="1:5" hidden="1" x14ac:dyDescent="0.25">
      <c r="A123" s="31"/>
      <c r="B123" s="31"/>
      <c r="C123" s="31"/>
      <c r="D123" s="31"/>
      <c r="E123" s="31"/>
    </row>
    <row r="124" spans="1:5" hidden="1" x14ac:dyDescent="0.25">
      <c r="A124" s="31"/>
      <c r="B124" s="31"/>
      <c r="C124" s="31"/>
      <c r="D124" s="31"/>
      <c r="E124" s="31"/>
    </row>
    <row r="125" spans="1:5" hidden="1" x14ac:dyDescent="0.25">
      <c r="A125" s="31" t="str">
        <f>"Ort: "&amp;'01 TITOLO CONTROLLO PERIODICO'!C15</f>
        <v>Ort: Comunesempio</v>
      </c>
      <c r="B125" s="31" t="str">
        <f>"Datum: "&amp;TEXT(B11,"TT.MM.JJJJ")</f>
        <v>Datum: 00.01.1900</v>
      </c>
      <c r="C125" s="31"/>
      <c r="D125" s="31" t="s">
        <v>23</v>
      </c>
      <c r="E125" s="31" t="s">
        <v>24</v>
      </c>
    </row>
    <row r="126" spans="1:5" hidden="1" x14ac:dyDescent="0.25"/>
    <row r="127" spans="1:5" hidden="1" x14ac:dyDescent="0.25"/>
    <row r="128" spans="1:5" hidden="1" x14ac:dyDescent="0.25">
      <c r="A128" s="31" t="s">
        <v>37</v>
      </c>
    </row>
    <row r="129" spans="1:5" ht="60.6" hidden="1" customHeight="1" x14ac:dyDescent="0.25">
      <c r="D129" s="17"/>
    </row>
    <row r="130" spans="1:5" s="31" customFormat="1" ht="36" hidden="1" customHeight="1" x14ac:dyDescent="0.25">
      <c r="A130" s="57" t="str">
        <f>"Ergebnis der dritten Nachkontrolle  vom "&amp;TEXT(B12,"TT.MM.JJJJ")</f>
        <v>Ergebnis der dritten Nachkontrolle  vom 00.01.1900</v>
      </c>
      <c r="B130" s="33"/>
      <c r="C130" s="33"/>
      <c r="D130" s="33"/>
      <c r="E130" s="33"/>
    </row>
    <row r="131" spans="1:5" s="31" customFormat="1" ht="15.6" hidden="1" customHeight="1" thickBot="1" x14ac:dyDescent="0.25"/>
    <row r="132" spans="1:5" s="105" customFormat="1" ht="24.95" hidden="1" customHeight="1" x14ac:dyDescent="0.25">
      <c r="A132" s="36" t="s">
        <v>8</v>
      </c>
      <c r="B132" s="37" t="s">
        <v>5</v>
      </c>
      <c r="C132" s="38" t="s">
        <v>6</v>
      </c>
      <c r="D132" s="39" t="s">
        <v>7</v>
      </c>
      <c r="E132" s="80" t="s">
        <v>14</v>
      </c>
    </row>
    <row r="133" spans="1:5" s="44" customFormat="1" ht="24.95" hidden="1" customHeight="1" x14ac:dyDescent="0.25">
      <c r="A133" s="40" t="s">
        <v>29</v>
      </c>
      <c r="B133" s="41" t="e">
        <f>#REF!</f>
        <v>#REF!</v>
      </c>
      <c r="C133" s="42" t="e">
        <f>#REF!</f>
        <v>#REF!</v>
      </c>
      <c r="D133" s="43" t="e">
        <f>#REF!</f>
        <v>#REF!</v>
      </c>
      <c r="E133" s="81" t="e">
        <f>#REF!</f>
        <v>#REF!</v>
      </c>
    </row>
    <row r="134" spans="1:5" s="44" customFormat="1" ht="24.95" hidden="1" customHeight="1" x14ac:dyDescent="0.25">
      <c r="A134" s="45" t="s">
        <v>9</v>
      </c>
      <c r="B134" s="41" t="e">
        <f>#REF!</f>
        <v>#REF!</v>
      </c>
      <c r="C134" s="42" t="e">
        <f>#REF!</f>
        <v>#REF!</v>
      </c>
      <c r="D134" s="43" t="e">
        <f>#REF!</f>
        <v>#REF!</v>
      </c>
      <c r="E134" s="81" t="e">
        <f>#REF!</f>
        <v>#REF!</v>
      </c>
    </row>
    <row r="135" spans="1:5" s="44" customFormat="1" ht="24.95" hidden="1" customHeight="1" x14ac:dyDescent="0.25">
      <c r="A135" s="45" t="s">
        <v>10</v>
      </c>
      <c r="B135" s="41" t="e">
        <f>#REF!</f>
        <v>#REF!</v>
      </c>
      <c r="C135" s="42" t="e">
        <f>#REF!</f>
        <v>#REF!</v>
      </c>
      <c r="D135" s="43" t="e">
        <f>#REF!</f>
        <v>#REF!</v>
      </c>
      <c r="E135" s="81" t="e">
        <f>#REF!</f>
        <v>#REF!</v>
      </c>
    </row>
    <row r="136" spans="1:5" s="44" customFormat="1" ht="24.95" hidden="1" customHeight="1" x14ac:dyDescent="0.25">
      <c r="A136" s="45" t="s">
        <v>11</v>
      </c>
      <c r="B136" s="41" t="e">
        <f>#REF!</f>
        <v>#REF!</v>
      </c>
      <c r="C136" s="42" t="e">
        <f>#REF!</f>
        <v>#REF!</v>
      </c>
      <c r="D136" s="43" t="e">
        <f>#REF!</f>
        <v>#REF!</v>
      </c>
      <c r="E136" s="81" t="e">
        <f>#REF!</f>
        <v>#REF!</v>
      </c>
    </row>
    <row r="137" spans="1:5" s="44" customFormat="1" ht="24.95" hidden="1" customHeight="1" x14ac:dyDescent="0.25">
      <c r="A137" s="45" t="s">
        <v>12</v>
      </c>
      <c r="B137" s="41" t="e">
        <f>#REF!</f>
        <v>#REF!</v>
      </c>
      <c r="C137" s="42" t="e">
        <f>#REF!</f>
        <v>#REF!</v>
      </c>
      <c r="D137" s="43" t="e">
        <f>#REF!</f>
        <v>#REF!</v>
      </c>
      <c r="E137" s="81" t="e">
        <f>#REF!</f>
        <v>#REF!</v>
      </c>
    </row>
    <row r="138" spans="1:5" s="44" customFormat="1" ht="24.95" hidden="1" customHeight="1" x14ac:dyDescent="0.25">
      <c r="A138" s="100" t="s">
        <v>34</v>
      </c>
      <c r="B138" s="41" t="e">
        <f>#REF!</f>
        <v>#REF!</v>
      </c>
      <c r="C138" s="42" t="e">
        <f>#REF!</f>
        <v>#REF!</v>
      </c>
      <c r="D138" s="43" t="e">
        <f>#REF!</f>
        <v>#REF!</v>
      </c>
      <c r="E138" s="81" t="e">
        <f>#REF!</f>
        <v>#REF!</v>
      </c>
    </row>
    <row r="139" spans="1:5" s="44" customFormat="1" ht="24.95" hidden="1" customHeight="1" x14ac:dyDescent="0.25">
      <c r="A139" s="45" t="s">
        <v>13</v>
      </c>
      <c r="B139" s="41" t="e">
        <f>#REF!</f>
        <v>#REF!</v>
      </c>
      <c r="C139" s="42" t="e">
        <f>#REF!</f>
        <v>#REF!</v>
      </c>
      <c r="D139" s="43" t="e">
        <f>#REF!</f>
        <v>#REF!</v>
      </c>
      <c r="E139" s="81" t="e">
        <f>#REF!</f>
        <v>#REF!</v>
      </c>
    </row>
    <row r="140" spans="1:5" s="44" customFormat="1" ht="24.95" hidden="1" customHeight="1" x14ac:dyDescent="0.25">
      <c r="A140" s="49" t="s">
        <v>28</v>
      </c>
      <c r="B140" s="41" t="e">
        <f>#REF!</f>
        <v>#REF!</v>
      </c>
      <c r="C140" s="42" t="e">
        <f>#REF!</f>
        <v>#REF!</v>
      </c>
      <c r="D140" s="43" t="e">
        <f>#REF!</f>
        <v>#REF!</v>
      </c>
      <c r="E140" s="81" t="e">
        <f>#REF!</f>
        <v>#REF!</v>
      </c>
    </row>
    <row r="141" spans="1:5" s="44" customFormat="1" ht="24.95" hidden="1" customHeight="1" thickBot="1" x14ac:dyDescent="0.3">
      <c r="A141" s="50" t="s">
        <v>15</v>
      </c>
      <c r="B141" s="51" t="e">
        <f>SUM(B133:B140)</f>
        <v>#REF!</v>
      </c>
      <c r="C141" s="52" t="e">
        <f>SUM(C133:C140)</f>
        <v>#REF!</v>
      </c>
      <c r="D141" s="53" t="e">
        <f>SUM(D133:D140)</f>
        <v>#REF!</v>
      </c>
      <c r="E141" s="83" t="e">
        <f>SUM(E133:E140)</f>
        <v>#REF!</v>
      </c>
    </row>
    <row r="142" spans="1:5" s="44" customFormat="1" ht="19.5" hidden="1" customHeight="1" x14ac:dyDescent="0.25">
      <c r="A142" s="54"/>
      <c r="B142" s="55"/>
      <c r="C142" s="55"/>
      <c r="D142" s="55"/>
      <c r="E142" s="55"/>
    </row>
    <row r="143" spans="1:5" s="98" customFormat="1" hidden="1" x14ac:dyDescent="0.25">
      <c r="A143" s="98" t="s">
        <v>32</v>
      </c>
    </row>
    <row r="144" spans="1:5" s="31" customFormat="1" ht="9" hidden="1" customHeight="1" thickBot="1" x14ac:dyDescent="0.25"/>
    <row r="145" spans="1:5" s="31" customFormat="1" ht="14.45" hidden="1" customHeight="1" x14ac:dyDescent="0.2">
      <c r="A145" s="120" t="s">
        <v>5</v>
      </c>
      <c r="B145" s="111"/>
      <c r="C145" s="959"/>
      <c r="D145" s="960"/>
      <c r="E145" s="961"/>
    </row>
    <row r="146" spans="1:5" s="31" customFormat="1" ht="14.25" hidden="1" x14ac:dyDescent="0.2">
      <c r="A146" s="121" t="s">
        <v>6</v>
      </c>
      <c r="B146" s="124"/>
      <c r="C146" s="929"/>
      <c r="D146" s="930"/>
      <c r="E146" s="931"/>
    </row>
    <row r="147" spans="1:5" s="31" customFormat="1" ht="14.25" hidden="1" x14ac:dyDescent="0.2">
      <c r="A147" s="121" t="s">
        <v>7</v>
      </c>
      <c r="B147" s="124"/>
      <c r="C147" s="929"/>
      <c r="D147" s="930"/>
      <c r="E147" s="931"/>
    </row>
    <row r="148" spans="1:5" s="31" customFormat="1" ht="15" hidden="1" customHeight="1" thickBot="1" x14ac:dyDescent="0.25">
      <c r="A148" s="122" t="s">
        <v>14</v>
      </c>
      <c r="B148" s="125"/>
      <c r="C148" s="962"/>
      <c r="D148" s="963"/>
      <c r="E148" s="964"/>
    </row>
    <row r="149" spans="1:5" s="31" customFormat="1" ht="14.25" hidden="1" x14ac:dyDescent="0.2">
      <c r="B149" s="110"/>
      <c r="C149" s="110"/>
      <c r="D149" s="110"/>
      <c r="E149" s="110"/>
    </row>
    <row r="150" spans="1:5" s="44" customFormat="1" ht="23.45" hidden="1" customHeight="1" thickBot="1" x14ac:dyDescent="0.3">
      <c r="A150" s="105" t="s">
        <v>36</v>
      </c>
      <c r="B150" s="105"/>
      <c r="C150" s="105"/>
      <c r="D150" s="105"/>
      <c r="E150" s="106" t="s">
        <v>21</v>
      </c>
    </row>
    <row r="151" spans="1:5" s="31" customFormat="1" ht="55.7" hidden="1" customHeight="1" thickBot="1" x14ac:dyDescent="0.25">
      <c r="A151" s="974" t="str">
        <f>IF(E150="Ja",'Dati di base '!A41,IF(E150="nein",'Dati di base '!A42,IF(E150="Abgeschlossen",'Dati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51" s="975"/>
      <c r="C151" s="975"/>
      <c r="D151" s="975"/>
      <c r="E151" s="976"/>
    </row>
    <row r="152" spans="1:5" s="5" customFormat="1" ht="14.45" hidden="1" customHeight="1" thickBot="1" x14ac:dyDescent="0.3">
      <c r="A152" s="108"/>
      <c r="B152" s="108"/>
      <c r="C152" s="108"/>
      <c r="D152" s="108"/>
      <c r="E152" s="108"/>
    </row>
    <row r="153" spans="1:5" s="5" customFormat="1" ht="12.95" hidden="1" customHeight="1" x14ac:dyDescent="0.25">
      <c r="A153" s="980" t="s">
        <v>30</v>
      </c>
      <c r="B153" s="981"/>
      <c r="C153" s="981"/>
      <c r="D153" s="981"/>
      <c r="E153" s="982"/>
    </row>
    <row r="154" spans="1:5" ht="54.95" hidden="1" customHeight="1" thickBot="1" x14ac:dyDescent="0.3">
      <c r="A154" s="971" t="s">
        <v>33</v>
      </c>
      <c r="B154" s="972"/>
      <c r="C154" s="972"/>
      <c r="D154" s="972"/>
      <c r="E154" s="973"/>
    </row>
    <row r="155" spans="1:5" ht="23.1" hidden="1" customHeight="1" x14ac:dyDescent="0.25">
      <c r="A155" s="31"/>
      <c r="B155" s="31"/>
      <c r="C155" s="31"/>
      <c r="D155" s="31"/>
      <c r="E155" s="31"/>
    </row>
    <row r="156" spans="1:5" hidden="1" x14ac:dyDescent="0.25">
      <c r="A156" s="31" t="str">
        <f>'01 TITOLO CONTROLLO PERIODICO'!A1&amp;",  "&amp;'01 TITOLO CONTROLLO PERIODICO'!A2&amp;"  "</f>
        <v xml:space="preserve">Repubblica e Cantone Ticino,  Dipartimento delle Istituzioni  </v>
      </c>
      <c r="B156" s="31"/>
      <c r="C156" s="31"/>
      <c r="D156" s="31"/>
      <c r="E156" s="31"/>
    </row>
    <row r="157" spans="1:5" hidden="1" x14ac:dyDescent="0.25">
      <c r="A157" s="31"/>
      <c r="B157" s="31"/>
      <c r="C157" s="31"/>
      <c r="D157" s="31"/>
      <c r="E157" s="31"/>
    </row>
    <row r="158" spans="1:5" hidden="1" x14ac:dyDescent="0.25">
      <c r="A158" s="31"/>
      <c r="B158" s="31"/>
      <c r="C158" s="31"/>
      <c r="D158" s="31"/>
      <c r="E158" s="31"/>
    </row>
    <row r="159" spans="1:5" hidden="1" x14ac:dyDescent="0.25">
      <c r="A159" s="31" t="str">
        <f>"Ort: "&amp;'01 TITOLO CONTROLLO PERIODICO'!C15</f>
        <v>Ort: Comunesempio</v>
      </c>
      <c r="B159" s="31" t="str">
        <f>"Datum: "&amp;TEXT(B12,"TT.MM.JJJJ")</f>
        <v>Datum: 00.01.1900</v>
      </c>
      <c r="C159" s="31"/>
      <c r="D159" s="31" t="s">
        <v>23</v>
      </c>
      <c r="E159" s="31" t="s">
        <v>24</v>
      </c>
    </row>
    <row r="160" spans="1:5" hidden="1" x14ac:dyDescent="0.25"/>
    <row r="161" spans="1:4" hidden="1" x14ac:dyDescent="0.25"/>
    <row r="162" spans="1:4" hidden="1" x14ac:dyDescent="0.25">
      <c r="A162" s="31" t="s">
        <v>37</v>
      </c>
      <c r="B162" s="31"/>
      <c r="C162" s="31"/>
    </row>
    <row r="163" spans="1:4" hidden="1" x14ac:dyDescent="0.25"/>
    <row r="165" spans="1:4" x14ac:dyDescent="0.25">
      <c r="D165" s="17"/>
    </row>
    <row r="191" spans="4:4" x14ac:dyDescent="0.25">
      <c r="D191" s="17"/>
    </row>
    <row r="212" spans="4:4" x14ac:dyDescent="0.25">
      <c r="D212" s="17"/>
    </row>
    <row r="213" spans="4:4" x14ac:dyDescent="0.25">
      <c r="D213" s="17"/>
    </row>
    <row r="221" spans="4:4" x14ac:dyDescent="0.25">
      <c r="D221" s="17"/>
    </row>
    <row r="243" spans="4:4" x14ac:dyDescent="0.25">
      <c r="D243" s="17"/>
    </row>
    <row r="244" spans="4:4" x14ac:dyDescent="0.25">
      <c r="D244" s="17"/>
    </row>
    <row r="259" spans="4:12" x14ac:dyDescent="0.25">
      <c r="L259" s="17"/>
    </row>
    <row r="264" spans="4:12" x14ac:dyDescent="0.25">
      <c r="D264" s="17"/>
    </row>
    <row r="285" spans="4:4" x14ac:dyDescent="0.25">
      <c r="D285" s="17"/>
    </row>
    <row r="306" spans="4:12" x14ac:dyDescent="0.25">
      <c r="D306" s="17"/>
      <c r="L306" s="17"/>
    </row>
    <row r="313" spans="4:12" x14ac:dyDescent="0.25">
      <c r="D313" s="17"/>
    </row>
    <row r="314" spans="4:12" x14ac:dyDescent="0.25">
      <c r="D314" s="17"/>
    </row>
    <row r="324" spans="4:12" x14ac:dyDescent="0.25">
      <c r="D324" s="17"/>
    </row>
    <row r="331" spans="4:12" x14ac:dyDescent="0.25">
      <c r="D331" s="17"/>
    </row>
    <row r="336" spans="4:12" x14ac:dyDescent="0.25">
      <c r="L336" s="17"/>
    </row>
    <row r="356" spans="4:4" x14ac:dyDescent="0.25">
      <c r="D356" s="17"/>
    </row>
    <row r="363" spans="4:4" x14ac:dyDescent="0.25">
      <c r="D363" s="17"/>
    </row>
    <row r="364" spans="4:4" x14ac:dyDescent="0.25">
      <c r="D364" s="17"/>
    </row>
    <row r="372" spans="4:4" x14ac:dyDescent="0.25">
      <c r="D372" s="17"/>
    </row>
  </sheetData>
  <sheetProtection sheet="1" objects="1" scenarios="1"/>
  <mergeCells count="88">
    <mergeCell ref="B56:C56"/>
    <mergeCell ref="B57:C57"/>
    <mergeCell ref="D49:E49"/>
    <mergeCell ref="D50:E50"/>
    <mergeCell ref="D51:E51"/>
    <mergeCell ref="D52:E52"/>
    <mergeCell ref="D53:E53"/>
    <mergeCell ref="D54:E54"/>
    <mergeCell ref="D55:E55"/>
    <mergeCell ref="D56:E56"/>
    <mergeCell ref="D57:E57"/>
    <mergeCell ref="B49:C49"/>
    <mergeCell ref="B50:C50"/>
    <mergeCell ref="B51:C51"/>
    <mergeCell ref="B40:C40"/>
    <mergeCell ref="B41:C41"/>
    <mergeCell ref="B42:C42"/>
    <mergeCell ref="B54:C54"/>
    <mergeCell ref="B55:C55"/>
    <mergeCell ref="B33:C33"/>
    <mergeCell ref="B34:C34"/>
    <mergeCell ref="B35:C35"/>
    <mergeCell ref="B38:C38"/>
    <mergeCell ref="B39:C39"/>
    <mergeCell ref="C148:E148"/>
    <mergeCell ref="C75:E75"/>
    <mergeCell ref="C76:E76"/>
    <mergeCell ref="C77:E77"/>
    <mergeCell ref="A154:E154"/>
    <mergeCell ref="A151:E151"/>
    <mergeCell ref="A80:E80"/>
    <mergeCell ref="A116:E116"/>
    <mergeCell ref="A153:E153"/>
    <mergeCell ref="A119:E119"/>
    <mergeCell ref="A117:E117"/>
    <mergeCell ref="A120:E120"/>
    <mergeCell ref="C111:E111"/>
    <mergeCell ref="C112:E112"/>
    <mergeCell ref="C113:E113"/>
    <mergeCell ref="C110:E110"/>
    <mergeCell ref="C147:E147"/>
    <mergeCell ref="A81:E81"/>
    <mergeCell ref="A83:E83"/>
    <mergeCell ref="A84:E84"/>
    <mergeCell ref="C74:E74"/>
    <mergeCell ref="C145:E145"/>
    <mergeCell ref="A79:D79"/>
    <mergeCell ref="D39:E39"/>
    <mergeCell ref="D40:E40"/>
    <mergeCell ref="D41:E41"/>
    <mergeCell ref="D42:E42"/>
    <mergeCell ref="C146:E146"/>
    <mergeCell ref="B52:C52"/>
    <mergeCell ref="B53:C53"/>
    <mergeCell ref="B43:C43"/>
    <mergeCell ref="B44:C44"/>
    <mergeCell ref="B45:C45"/>
    <mergeCell ref="B46:C46"/>
    <mergeCell ref="A48:E48"/>
    <mergeCell ref="D43:E43"/>
    <mergeCell ref="D44:E44"/>
    <mergeCell ref="D45:E45"/>
    <mergeCell ref="D46:E46"/>
    <mergeCell ref="C17:D17"/>
    <mergeCell ref="B26:C26"/>
    <mergeCell ref="E1:E6"/>
    <mergeCell ref="A8:E8"/>
    <mergeCell ref="A22:C22"/>
    <mergeCell ref="A23:C23"/>
    <mergeCell ref="A25:E25"/>
    <mergeCell ref="D13:E13"/>
    <mergeCell ref="D26:E26"/>
    <mergeCell ref="D38:E38"/>
    <mergeCell ref="A37:E37"/>
    <mergeCell ref="D18:E18"/>
    <mergeCell ref="A20:C20"/>
    <mergeCell ref="A21:C21"/>
    <mergeCell ref="D29:E29"/>
    <mergeCell ref="D30:E30"/>
    <mergeCell ref="D31:E31"/>
    <mergeCell ref="D32:E32"/>
    <mergeCell ref="D33:E33"/>
    <mergeCell ref="D34:E34"/>
    <mergeCell ref="D35:E35"/>
    <mergeCell ref="B29:C29"/>
    <mergeCell ref="B30:C30"/>
    <mergeCell ref="B31:C31"/>
    <mergeCell ref="B32:C32"/>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568B23-0876-4D92-B165-088E681560E4}">
          <x14:formula1>
            <xm:f>'Dati di base '!$E$1:$E$5</xm:f>
          </x14:formula1>
          <xm:sqref>E115 E79 E150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24451-9AA4-4A4A-A296-04F1482731E3}">
  <sheetPr>
    <tabColor theme="6" tint="0.39997558519241921"/>
  </sheetPr>
  <dimension ref="A1:K374"/>
  <sheetViews>
    <sheetView topLeftCell="A105" zoomScale="145" zoomScaleNormal="145" workbookViewId="0">
      <selection activeCell="B12" sqref="B12"/>
    </sheetView>
  </sheetViews>
  <sheetFormatPr baseColWidth="10" defaultColWidth="10.85546875" defaultRowHeight="15" x14ac:dyDescent="0.25"/>
  <cols>
    <col min="1" max="1" width="25.42578125" customWidth="1"/>
    <col min="2" max="2" width="18.42578125" customWidth="1"/>
    <col min="3" max="3" width="18.140625" customWidth="1"/>
    <col min="4" max="4" width="19.5703125" customWidth="1"/>
    <col min="5" max="5" width="16.42578125" customWidth="1"/>
  </cols>
  <sheetData>
    <row r="1" spans="1:5" s="32" customFormat="1" ht="40.700000000000003" customHeight="1" x14ac:dyDescent="0.25">
      <c r="A1" s="126" t="str">
        <f>'01 TITOLO CONTROLLO PERIODICO'!A1</f>
        <v>Repubblica e Cantone Ticino</v>
      </c>
      <c r="B1" s="127"/>
      <c r="C1" s="127"/>
      <c r="D1" s="127"/>
      <c r="E1" s="907" t="s">
        <v>1018</v>
      </c>
    </row>
    <row r="2" spans="1:5" ht="18.600000000000001" customHeight="1" x14ac:dyDescent="0.25">
      <c r="A2" s="24" t="str">
        <f>'01 TITOLO CONTROLLO PERIODICO'!A2</f>
        <v>Dipartimento delle Istituzioni</v>
      </c>
      <c r="B2" s="2"/>
      <c r="C2" s="2"/>
      <c r="D2" s="2"/>
      <c r="E2" s="908"/>
    </row>
    <row r="3" spans="1:5" ht="15.6" customHeight="1" x14ac:dyDescent="0.25">
      <c r="A3" s="25" t="str">
        <f>'01 TITOLO CONTROLLO PERIODICO'!A3</f>
        <v>Sezione del militare e della protezione della popolazione</v>
      </c>
      <c r="B3" s="2"/>
      <c r="C3" s="2"/>
      <c r="D3" s="2"/>
      <c r="E3" s="908"/>
    </row>
    <row r="4" spans="1:5" ht="15.6" customHeight="1" x14ac:dyDescent="0.25">
      <c r="A4" s="26" t="str">
        <f>'01 TITOLO CONTROLLO PERIODICO'!A4</f>
        <v>Piazza Governo 7</v>
      </c>
      <c r="B4" s="2"/>
      <c r="C4" s="2"/>
      <c r="D4" s="2"/>
      <c r="E4" s="908"/>
    </row>
    <row r="5" spans="1:5" ht="15.6" customHeight="1" x14ac:dyDescent="0.25">
      <c r="A5" s="26" t="str">
        <f>'01 TITOLO CONTROLLO PERIODICO'!A5</f>
        <v>6500 Bellinzona</v>
      </c>
      <c r="B5" s="2"/>
      <c r="C5" s="2"/>
      <c r="D5" s="27"/>
      <c r="E5" s="908"/>
    </row>
    <row r="6" spans="1:5" ht="15.6" customHeight="1" thickBot="1" x14ac:dyDescent="0.3">
      <c r="A6" s="28" t="str">
        <f>'01 TITOLO CONTROLLO PERIODICO'!A6</f>
        <v>.</v>
      </c>
      <c r="B6" s="29"/>
      <c r="C6" s="29"/>
      <c r="D6" s="30"/>
      <c r="E6" s="909"/>
    </row>
    <row r="7" spans="1:5" ht="15.6" customHeight="1" thickBot="1" x14ac:dyDescent="0.3"/>
    <row r="8" spans="1:5" ht="83.1" customHeight="1" thickBot="1" x14ac:dyDescent="0.3">
      <c r="A8" s="910" t="s">
        <v>2475</v>
      </c>
      <c r="B8" s="911"/>
      <c r="C8" s="911"/>
      <c r="D8" s="911"/>
      <c r="E8" s="912"/>
    </row>
    <row r="9" spans="1:5" ht="17.100000000000001" customHeight="1" thickBot="1" x14ac:dyDescent="0.3"/>
    <row r="10" spans="1:5" s="256" customFormat="1" ht="18.600000000000001" customHeight="1" x14ac:dyDescent="0.2">
      <c r="A10" s="531" t="s">
        <v>2087</v>
      </c>
      <c r="B10" s="298">
        <f>IF('04 TITOLO CONTROLLO VERIFICA 01'!B10&gt;0,'04 TITOLO CONTROLLO VERIFICA 01'!B10,"")</f>
        <v>44177</v>
      </c>
      <c r="C10" s="257"/>
      <c r="D10" s="257"/>
      <c r="E10" s="258"/>
    </row>
    <row r="11" spans="1:5" s="256" customFormat="1" ht="18.600000000000001" customHeight="1" x14ac:dyDescent="0.2">
      <c r="A11" s="532" t="s">
        <v>2088</v>
      </c>
      <c r="B11" s="299">
        <v>44542</v>
      </c>
      <c r="C11" s="260"/>
      <c r="D11" s="260"/>
      <c r="E11" s="261"/>
    </row>
    <row r="12" spans="1:5" s="256" customFormat="1" ht="18.600000000000001" customHeight="1" x14ac:dyDescent="0.2">
      <c r="A12" s="532" t="s">
        <v>2089</v>
      </c>
      <c r="B12" s="259"/>
      <c r="C12" s="260"/>
      <c r="D12" s="260"/>
      <c r="E12" s="261"/>
    </row>
    <row r="13" spans="1:5" s="256" customFormat="1" ht="18.600000000000001" customHeight="1" x14ac:dyDescent="0.2">
      <c r="A13" s="532" t="s">
        <v>2472</v>
      </c>
      <c r="B13" s="486" t="str">
        <f>IF('01 TITOLO CONTROLLO PERIODICO'!B11&gt;0,'01 TITOLO CONTROLLO PERIODICO'!B11,"")</f>
        <v>Sinore Ponte</v>
      </c>
      <c r="C13" s="487"/>
      <c r="D13" s="903" t="str">
        <f>IF('01 TITOLO CONTROLLO PERIODICO'!D11&gt;0,'01 TITOLO CONTROLLO PERIODICO'!D11,"")</f>
        <v>OPC Esempio</v>
      </c>
      <c r="E13" s="920"/>
    </row>
    <row r="14" spans="1:5" s="256" customFormat="1" ht="18.600000000000001" customHeight="1" x14ac:dyDescent="0.2">
      <c r="A14" s="253" t="s">
        <v>2457</v>
      </c>
      <c r="B14" s="486" t="str">
        <f>IF('01 TITOLO CONTROLLO PERIODICO'!B12&gt;0,'01 TITOLO CONTROLLO PERIODICO'!B12,"")</f>
        <v>ospitale</v>
      </c>
      <c r="C14" s="487"/>
      <c r="D14" s="487"/>
      <c r="E14" s="488"/>
    </row>
    <row r="15" spans="1:5" s="256" customFormat="1" ht="18.600000000000001" customHeight="1" x14ac:dyDescent="0.2">
      <c r="A15" s="532" t="s">
        <v>2468</v>
      </c>
      <c r="B15" s="265">
        <f>IF('01 TITOLO CONTROLLO PERIODICO'!B13&gt;0,'01 TITOLO CONTROLLO PERIODICO'!B13,"")</f>
        <v>1111111</v>
      </c>
      <c r="C15" s="265" t="str">
        <f>IF('01 TITOLO CONTROLLO PERIODICO'!C13&gt;0,'01 TITOLO CONTROLLO PERIODICO'!C13,"")</f>
        <v/>
      </c>
      <c r="D15" s="498" t="str">
        <f>IF('01 TITOLO CONTROLLO PERIODICO'!D13&gt;0,'01 TITOLO CONTROLLO PERIODICO'!D13,"")</f>
        <v/>
      </c>
      <c r="E15" s="499"/>
    </row>
    <row r="16" spans="1:5" s="256" customFormat="1" ht="18.600000000000001" customHeight="1" x14ac:dyDescent="0.2">
      <c r="A16" s="532" t="s">
        <v>2090</v>
      </c>
      <c r="B16" s="486" t="str">
        <f>IF('01 TITOLO CONTROLLO PERIODICO'!B14&gt;0,'01 TITOLO CONTROLLO PERIODICO'!B14,"")</f>
        <v>Via Esempio</v>
      </c>
      <c r="C16" s="487"/>
      <c r="D16" s="487"/>
      <c r="E16" s="488"/>
    </row>
    <row r="17" spans="1:5" s="256" customFormat="1" ht="18.600000000000001" customHeight="1" x14ac:dyDescent="0.2">
      <c r="A17" s="532" t="s">
        <v>2091</v>
      </c>
      <c r="B17" s="265">
        <f>IF('01 TITOLO CONTROLLO PERIODICO'!B15&gt;0,'01 TITOLO CONTROLLO PERIODICO'!B15,"")</f>
        <v>3333</v>
      </c>
      <c r="C17" s="903" t="str">
        <f>IF('01 TITOLO CONTROLLO PERIODICO'!C15&gt;0,'01 TITOLO CONTROLLO PERIODICO'!C15,"")</f>
        <v>Comunesempio</v>
      </c>
      <c r="D17" s="904"/>
      <c r="E17" s="488"/>
    </row>
    <row r="18" spans="1:5" s="256" customFormat="1" ht="18.600000000000001" customHeight="1" x14ac:dyDescent="0.2">
      <c r="A18" s="532" t="s">
        <v>2092</v>
      </c>
      <c r="B18" s="265">
        <f>IF('01 TITOLO CONTROLLO PERIODICO'!B16&gt;0,'01 TITOLO CONTROLLO PERIODICO'!B16,"")</f>
        <v>200000</v>
      </c>
      <c r="C18" s="498">
        <f>IF('01 TITOLO CONTROLLO PERIODICO'!C16&gt;0,'01 TITOLO CONTROLLO PERIODICO'!C16,"")</f>
        <v>600000</v>
      </c>
      <c r="D18" s="895"/>
      <c r="E18" s="896"/>
    </row>
    <row r="19" spans="1:5" s="256" customFormat="1" ht="18.600000000000001" customHeight="1" x14ac:dyDescent="0.2">
      <c r="A19" s="532" t="s">
        <v>2093</v>
      </c>
      <c r="B19" s="265" t="str">
        <f>IF('01 TITOLO CONTROLLO PERIODICO'!B17&gt;0,'01 TITOLO CONTROLLO PERIODICO'!B17,"")</f>
        <v>Completo</v>
      </c>
      <c r="C19" s="498"/>
      <c r="D19" s="487"/>
      <c r="E19" s="499"/>
    </row>
    <row r="20" spans="1:5" s="256" customFormat="1" ht="18.600000000000001" customHeight="1" x14ac:dyDescent="0.2">
      <c r="A20" s="720" t="s">
        <v>2094</v>
      </c>
      <c r="B20" s="721"/>
      <c r="C20" s="897"/>
      <c r="D20" s="487">
        <f>IF('01 TITOLO CONTROLLO PERIODICO'!D18&gt;0,'01 TITOLO CONTROLLO PERIODICO'!D18,"")</f>
        <v>2000</v>
      </c>
      <c r="E20" s="497"/>
    </row>
    <row r="21" spans="1:5" s="256" customFormat="1" ht="18.600000000000001" customHeight="1" x14ac:dyDescent="0.2">
      <c r="A21" s="720" t="s">
        <v>2095</v>
      </c>
      <c r="B21" s="721"/>
      <c r="C21" s="897"/>
      <c r="D21" s="500">
        <f>IF('01 TITOLO CONTROLLO PERIODICO'!D19&gt;0,'01 TITOLO CONTROLLO PERIODICO'!D19,"")</f>
        <v>46024</v>
      </c>
      <c r="E21" s="501"/>
    </row>
    <row r="22" spans="1:5" s="256" customFormat="1" ht="18.600000000000001" customHeight="1" thickBot="1" x14ac:dyDescent="0.25">
      <c r="A22" s="913" t="s">
        <v>2139</v>
      </c>
      <c r="B22" s="723"/>
      <c r="C22" s="914"/>
      <c r="D22" s="502">
        <f>IF('01 TITOLO CONTROLLO PERIODICO'!D20&gt;0,'01 TITOLO CONTROLLO PERIODICO'!D20,"")</f>
        <v>46025</v>
      </c>
      <c r="E22" s="503"/>
    </row>
    <row r="23" spans="1:5" s="256" customFormat="1" ht="14.45" hidden="1" customHeight="1" thickBot="1" x14ac:dyDescent="0.25">
      <c r="A23" s="915" t="s">
        <v>2104</v>
      </c>
      <c r="B23" s="716"/>
      <c r="C23" s="916"/>
      <c r="D23" s="685" t="str">
        <f>IF('01 TITOLO CONTROLLO PERIODICO'!D21&gt;0,'01 TITOLO CONTROLLO PERIODICO'!D21,"")</f>
        <v/>
      </c>
      <c r="E23" s="686"/>
    </row>
    <row r="24" spans="1:5" s="256" customFormat="1" ht="9.9499999999999993" customHeight="1" thickBot="1" x14ac:dyDescent="0.25">
      <c r="A24" s="288"/>
      <c r="B24" s="288"/>
      <c r="C24" s="288"/>
      <c r="D24" s="288"/>
      <c r="E24" s="288"/>
    </row>
    <row r="25" spans="1:5" s="262" customFormat="1" ht="23.1" hidden="1" customHeight="1" thickBot="1" x14ac:dyDescent="0.3">
      <c r="A25" s="942" t="str">
        <f>"Teilnehmer ersten Nachkontrolle vom "&amp;TEXT(B10,"TT.MM.JJJJ")</f>
        <v>Teilnehmer ersten Nachkontrolle vom 12.12.2020</v>
      </c>
      <c r="B25" s="943"/>
      <c r="C25" s="943"/>
      <c r="D25" s="943"/>
      <c r="E25" s="944"/>
    </row>
    <row r="26" spans="1:5" s="262" customFormat="1" ht="13.5" hidden="1" thickBot="1" x14ac:dyDescent="0.3">
      <c r="A26" s="266" t="s">
        <v>38</v>
      </c>
      <c r="B26" s="992" t="s">
        <v>39</v>
      </c>
      <c r="C26" s="993"/>
      <c r="D26" s="890" t="s">
        <v>40</v>
      </c>
      <c r="E26" s="891"/>
    </row>
    <row r="27" spans="1:5" s="262" customFormat="1" ht="13.5" hidden="1" thickBot="1" x14ac:dyDescent="0.3">
      <c r="A27" s="267"/>
      <c r="B27" s="936" t="s">
        <v>44</v>
      </c>
      <c r="C27" s="937"/>
      <c r="D27" s="923" t="s">
        <v>40</v>
      </c>
      <c r="E27" s="924"/>
    </row>
    <row r="28" spans="1:5" s="262" customFormat="1" ht="13.5" hidden="1" thickBot="1" x14ac:dyDescent="0.3">
      <c r="A28" s="268"/>
      <c r="B28" s="938"/>
      <c r="C28" s="939"/>
      <c r="D28" s="925"/>
      <c r="E28" s="926"/>
    </row>
    <row r="29" spans="1:5" s="262" customFormat="1" ht="13.5" hidden="1" thickBot="1" x14ac:dyDescent="0.3">
      <c r="A29" s="269" t="s">
        <v>41</v>
      </c>
      <c r="B29" s="934" t="s">
        <v>45</v>
      </c>
      <c r="C29" s="935"/>
      <c r="D29" s="927" t="s">
        <v>46</v>
      </c>
      <c r="E29" s="928"/>
    </row>
    <row r="30" spans="1:5" s="262" customFormat="1" ht="13.5" hidden="1" thickBot="1" x14ac:dyDescent="0.3">
      <c r="A30" s="270"/>
      <c r="B30" s="938"/>
      <c r="C30" s="939"/>
      <c r="D30" s="925" t="s">
        <v>47</v>
      </c>
      <c r="E30" s="926"/>
    </row>
    <row r="31" spans="1:5" s="262" customFormat="1" ht="13.5" hidden="1" thickBot="1" x14ac:dyDescent="0.3">
      <c r="A31" s="271" t="s">
        <v>42</v>
      </c>
      <c r="B31" s="934" t="s">
        <v>43</v>
      </c>
      <c r="C31" s="935"/>
      <c r="D31" s="927" t="s">
        <v>46</v>
      </c>
      <c r="E31" s="928"/>
    </row>
    <row r="32" spans="1:5" s="262" customFormat="1" ht="13.5" hidden="1" thickBot="1" x14ac:dyDescent="0.3">
      <c r="A32" s="267"/>
      <c r="B32" s="936" t="s">
        <v>48</v>
      </c>
      <c r="C32" s="937"/>
      <c r="D32" s="945" t="s">
        <v>49</v>
      </c>
      <c r="E32" s="946"/>
    </row>
    <row r="33" spans="1:6" s="262" customFormat="1" ht="13.5" hidden="1" thickBot="1" x14ac:dyDescent="0.3">
      <c r="A33" s="270"/>
      <c r="B33" s="938"/>
      <c r="C33" s="939"/>
      <c r="D33" s="925"/>
      <c r="E33" s="926"/>
    </row>
    <row r="34" spans="1:6" s="262" customFormat="1" ht="13.5" hidden="1" thickBot="1" x14ac:dyDescent="0.3">
      <c r="A34" s="272" t="s">
        <v>19</v>
      </c>
      <c r="B34" s="940"/>
      <c r="C34" s="941"/>
      <c r="D34" s="947"/>
      <c r="E34" s="948"/>
    </row>
    <row r="35" spans="1:6" s="262" customFormat="1" ht="171.6" hidden="1" customHeight="1" thickBot="1" x14ac:dyDescent="0.3">
      <c r="A35" s="273"/>
      <c r="B35" s="274"/>
      <c r="C35" s="274"/>
      <c r="D35" s="275"/>
      <c r="E35" s="275"/>
    </row>
    <row r="36" spans="1:6" s="262" customFormat="1" ht="23.45" customHeight="1" thickBot="1" x14ac:dyDescent="0.3">
      <c r="A36" s="892" t="str">
        <f>"Partecipanti al primo controllo di verifica del "&amp;TEXT(B11,"TT.MM.JJJJ")</f>
        <v>Partecipanti al primo controllo di verifica del 12.12.2021</v>
      </c>
      <c r="B36" s="893"/>
      <c r="C36" s="893"/>
      <c r="D36" s="893"/>
      <c r="E36" s="894"/>
      <c r="F36" s="538"/>
    </row>
    <row r="37" spans="1:6" s="262" customFormat="1" ht="25.5" x14ac:dyDescent="0.25">
      <c r="A37" s="539" t="s">
        <v>2474</v>
      </c>
      <c r="B37" s="905" t="s">
        <v>2140</v>
      </c>
      <c r="C37" s="906"/>
      <c r="D37" s="921" t="s">
        <v>2107</v>
      </c>
      <c r="E37" s="922"/>
    </row>
    <row r="38" spans="1:6" s="262" customFormat="1" ht="17.45" customHeight="1" x14ac:dyDescent="0.25">
      <c r="A38" s="673"/>
      <c r="B38" s="677"/>
      <c r="C38" s="678"/>
      <c r="D38" s="681"/>
      <c r="E38" s="682"/>
    </row>
    <row r="39" spans="1:6" s="262" customFormat="1" ht="17.45" customHeight="1" x14ac:dyDescent="0.25">
      <c r="A39" s="674"/>
      <c r="B39" s="902"/>
      <c r="C39" s="902"/>
      <c r="D39" s="1022"/>
      <c r="E39" s="1023"/>
    </row>
    <row r="40" spans="1:6" s="262" customFormat="1" ht="17.45" customHeight="1" x14ac:dyDescent="0.25">
      <c r="A40" s="674"/>
      <c r="B40" s="902"/>
      <c r="C40" s="902"/>
      <c r="D40" s="898"/>
      <c r="E40" s="899"/>
    </row>
    <row r="41" spans="1:6" s="262" customFormat="1" ht="17.45" customHeight="1" x14ac:dyDescent="0.25">
      <c r="A41" s="675"/>
      <c r="B41" s="902"/>
      <c r="C41" s="902"/>
      <c r="D41" s="898"/>
      <c r="E41" s="899"/>
    </row>
    <row r="42" spans="1:6" s="262" customFormat="1" ht="17.45" customHeight="1" x14ac:dyDescent="0.25">
      <c r="A42" s="674"/>
      <c r="B42" s="902"/>
      <c r="C42" s="902"/>
      <c r="D42" s="898"/>
      <c r="E42" s="899"/>
    </row>
    <row r="43" spans="1:6" s="262" customFormat="1" ht="17.45" customHeight="1" x14ac:dyDescent="0.25">
      <c r="A43" s="675"/>
      <c r="B43" s="902"/>
      <c r="C43" s="902"/>
      <c r="D43" s="898"/>
      <c r="E43" s="899"/>
    </row>
    <row r="44" spans="1:6" s="262" customFormat="1" ht="17.45" customHeight="1" x14ac:dyDescent="0.25">
      <c r="A44" s="674"/>
      <c r="B44" s="902"/>
      <c r="C44" s="902"/>
      <c r="D44" s="898"/>
      <c r="E44" s="899"/>
    </row>
    <row r="45" spans="1:6" s="262" customFormat="1" ht="17.45" customHeight="1" x14ac:dyDescent="0.25">
      <c r="A45" s="674"/>
      <c r="B45" s="902"/>
      <c r="C45" s="902"/>
      <c r="D45" s="898"/>
      <c r="E45" s="899"/>
    </row>
    <row r="46" spans="1:6" s="262" customFormat="1" ht="17.45" customHeight="1" thickBot="1" x14ac:dyDescent="0.3">
      <c r="A46" s="676"/>
      <c r="B46" s="991"/>
      <c r="C46" s="991"/>
      <c r="D46" s="900"/>
      <c r="E46" s="901"/>
    </row>
    <row r="47" spans="1:6" s="262" customFormat="1" ht="7.7" hidden="1" customHeight="1" thickBot="1" x14ac:dyDescent="0.3">
      <c r="A47" s="276"/>
      <c r="B47" s="277"/>
      <c r="C47" s="278"/>
      <c r="D47" s="279"/>
      <c r="E47" s="280"/>
    </row>
    <row r="48" spans="1:6" s="262" customFormat="1" ht="23.1" hidden="1" customHeight="1" thickBot="1" x14ac:dyDescent="0.3">
      <c r="A48" s="942" t="str">
        <f>"Teilnehmer dritten Nachkontrolle vom "&amp;TEXT(B12,"TT.MM.JJJJ")</f>
        <v>Teilnehmer dritten Nachkontrolle vom 00.01.1900</v>
      </c>
      <c r="B48" s="943"/>
      <c r="C48" s="943"/>
      <c r="D48" s="943"/>
      <c r="E48" s="944"/>
    </row>
    <row r="49" spans="1:5" s="262" customFormat="1" ht="12.75" hidden="1" x14ac:dyDescent="0.25">
      <c r="A49" s="266" t="s">
        <v>18</v>
      </c>
      <c r="B49" s="890" t="s">
        <v>31</v>
      </c>
      <c r="C49" s="1003"/>
      <c r="D49" s="992" t="s">
        <v>17</v>
      </c>
      <c r="E49" s="996"/>
    </row>
    <row r="50" spans="1:5" s="262" customFormat="1" ht="12.75" hidden="1" x14ac:dyDescent="0.25">
      <c r="A50" s="267"/>
      <c r="B50" s="945"/>
      <c r="C50" s="994"/>
      <c r="D50" s="997"/>
      <c r="E50" s="998"/>
    </row>
    <row r="51" spans="1:5" s="262" customFormat="1" ht="12.75" hidden="1" x14ac:dyDescent="0.25">
      <c r="A51" s="268"/>
      <c r="B51" s="925"/>
      <c r="C51" s="933"/>
      <c r="D51" s="938"/>
      <c r="E51" s="999"/>
    </row>
    <row r="52" spans="1:5" s="262" customFormat="1" ht="12.75" hidden="1" x14ac:dyDescent="0.25">
      <c r="A52" s="269" t="s">
        <v>26</v>
      </c>
      <c r="B52" s="927" t="s">
        <v>31</v>
      </c>
      <c r="C52" s="932"/>
      <c r="D52" s="934" t="s">
        <v>17</v>
      </c>
      <c r="E52" s="1000"/>
    </row>
    <row r="53" spans="1:5" s="262" customFormat="1" ht="12.75" hidden="1" x14ac:dyDescent="0.25">
      <c r="A53" s="270"/>
      <c r="B53" s="925"/>
      <c r="C53" s="933"/>
      <c r="D53" s="938"/>
      <c r="E53" s="999"/>
    </row>
    <row r="54" spans="1:5" s="262" customFormat="1" ht="12.75" hidden="1" x14ac:dyDescent="0.25">
      <c r="A54" s="271" t="s">
        <v>20</v>
      </c>
      <c r="B54" s="927" t="s">
        <v>31</v>
      </c>
      <c r="C54" s="932"/>
      <c r="D54" s="934" t="s">
        <v>17</v>
      </c>
      <c r="E54" s="1000"/>
    </row>
    <row r="55" spans="1:5" s="262" customFormat="1" ht="12.75" hidden="1" x14ac:dyDescent="0.25">
      <c r="A55" s="267"/>
      <c r="B55" s="945"/>
      <c r="C55" s="994"/>
      <c r="D55" s="936"/>
      <c r="E55" s="1001"/>
    </row>
    <row r="56" spans="1:5" s="262" customFormat="1" ht="12.75" hidden="1" x14ac:dyDescent="0.25">
      <c r="A56" s="270"/>
      <c r="B56" s="925"/>
      <c r="C56" s="933"/>
      <c r="D56" s="938"/>
      <c r="E56" s="999"/>
    </row>
    <row r="57" spans="1:5" s="262" customFormat="1" ht="13.5" hidden="1" thickBot="1" x14ac:dyDescent="0.3">
      <c r="A57" s="272" t="s">
        <v>19</v>
      </c>
      <c r="B57" s="947"/>
      <c r="C57" s="995"/>
      <c r="D57" s="940"/>
      <c r="E57" s="1002"/>
    </row>
    <row r="58" spans="1:5" s="256" customFormat="1" ht="12.75" hidden="1" x14ac:dyDescent="0.2">
      <c r="A58" s="281"/>
      <c r="B58" s="282"/>
      <c r="C58" s="283"/>
      <c r="D58" s="284"/>
      <c r="E58" s="285"/>
    </row>
    <row r="59" spans="1:5" ht="171.6" hidden="1" customHeight="1" x14ac:dyDescent="0.25">
      <c r="A59" s="102"/>
      <c r="B59" s="102"/>
      <c r="C59" s="103"/>
      <c r="D59" s="104"/>
      <c r="E59" s="35"/>
    </row>
    <row r="60" spans="1:5" s="31" customFormat="1" ht="18.95" hidden="1" customHeight="1" x14ac:dyDescent="0.25">
      <c r="A60" s="57" t="str">
        <f>"Ergebnis der ersten Nachkontrolle nach PAK vom "&amp;TEXT(B10,"TT.MM.JJJJ")</f>
        <v>Ergebnis der ersten Nachkontrolle nach PAK vom 12.12.2020</v>
      </c>
      <c r="B60" s="33"/>
      <c r="C60" s="33"/>
      <c r="D60" s="34"/>
      <c r="E60" s="33"/>
    </row>
    <row r="61" spans="1:5" s="31" customFormat="1" ht="14.45" hidden="1" customHeight="1" thickBot="1" x14ac:dyDescent="0.25">
      <c r="D61" s="35"/>
    </row>
    <row r="62" spans="1:5" s="105" customFormat="1" ht="24.95" hidden="1" customHeight="1" x14ac:dyDescent="0.25">
      <c r="A62" s="36" t="s">
        <v>8</v>
      </c>
      <c r="B62" s="37" t="s">
        <v>5</v>
      </c>
      <c r="C62" s="38" t="s">
        <v>6</v>
      </c>
      <c r="D62" s="39" t="s">
        <v>7</v>
      </c>
      <c r="E62" s="80" t="s">
        <v>14</v>
      </c>
    </row>
    <row r="63" spans="1:5" s="44" customFormat="1" ht="24.95" hidden="1" customHeight="1" x14ac:dyDescent="0.25">
      <c r="A63" s="40" t="s">
        <v>29</v>
      </c>
      <c r="B63" s="41" t="e">
        <f>#REF!</f>
        <v>#REF!</v>
      </c>
      <c r="C63" s="42" t="e">
        <f>#REF!</f>
        <v>#REF!</v>
      </c>
      <c r="D63" s="43" t="e">
        <f>#REF!</f>
        <v>#REF!</v>
      </c>
      <c r="E63" s="81" t="e">
        <f>#REF!</f>
        <v>#REF!</v>
      </c>
    </row>
    <row r="64" spans="1:5" s="44" customFormat="1" ht="24.95" hidden="1" customHeight="1" x14ac:dyDescent="0.25">
      <c r="A64" s="45" t="s">
        <v>9</v>
      </c>
      <c r="B64" s="46" t="e">
        <f>#REF!</f>
        <v>#REF!</v>
      </c>
      <c r="C64" s="47" t="e">
        <f>#REF!</f>
        <v>#REF!</v>
      </c>
      <c r="D64" s="48" t="e">
        <f>#REF!</f>
        <v>#REF!</v>
      </c>
      <c r="E64" s="82" t="e">
        <f>#REF!</f>
        <v>#REF!</v>
      </c>
    </row>
    <row r="65" spans="1:5" s="44" customFormat="1" ht="24.95" hidden="1" customHeight="1" x14ac:dyDescent="0.25">
      <c r="A65" s="45" t="s">
        <v>10</v>
      </c>
      <c r="B65" s="41" t="e">
        <f>#REF!</f>
        <v>#REF!</v>
      </c>
      <c r="C65" s="42" t="e">
        <f>#REF!</f>
        <v>#REF!</v>
      </c>
      <c r="D65" s="48" t="e">
        <f>#REF!</f>
        <v>#REF!</v>
      </c>
      <c r="E65" s="81" t="e">
        <f>#REF!</f>
        <v>#REF!</v>
      </c>
    </row>
    <row r="66" spans="1:5" s="44" customFormat="1" ht="24.95" hidden="1" customHeight="1" x14ac:dyDescent="0.25">
      <c r="A66" s="45" t="s">
        <v>11</v>
      </c>
      <c r="B66" s="41" t="e">
        <f>#REF!</f>
        <v>#REF!</v>
      </c>
      <c r="C66" s="42" t="e">
        <f>#REF!</f>
        <v>#REF!</v>
      </c>
      <c r="D66" s="43" t="e">
        <f>#REF!</f>
        <v>#REF!</v>
      </c>
      <c r="E66" s="81" t="e">
        <f>#REF!</f>
        <v>#REF!</v>
      </c>
    </row>
    <row r="67" spans="1:5" s="44" customFormat="1" ht="24.95" hidden="1" customHeight="1" x14ac:dyDescent="0.25">
      <c r="A67" s="45" t="s">
        <v>12</v>
      </c>
      <c r="B67" s="41" t="e">
        <f>#REF!</f>
        <v>#REF!</v>
      </c>
      <c r="C67" s="42" t="e">
        <f>#REF!</f>
        <v>#REF!</v>
      </c>
      <c r="D67" s="43" t="e">
        <f>#REF!</f>
        <v>#REF!</v>
      </c>
      <c r="E67" s="81" t="e">
        <f>#REF!</f>
        <v>#REF!</v>
      </c>
    </row>
    <row r="68" spans="1:5" s="44" customFormat="1" ht="24.95" hidden="1" customHeight="1" x14ac:dyDescent="0.25">
      <c r="A68" s="100" t="s">
        <v>35</v>
      </c>
      <c r="B68" s="41" t="e">
        <f>#REF!</f>
        <v>#REF!</v>
      </c>
      <c r="C68" s="42" t="e">
        <f>#REF!</f>
        <v>#REF!</v>
      </c>
      <c r="D68" s="43" t="e">
        <f>#REF!</f>
        <v>#REF!</v>
      </c>
      <c r="E68" s="81" t="e">
        <f>#REF!</f>
        <v>#REF!</v>
      </c>
    </row>
    <row r="69" spans="1:5" s="44" customFormat="1" ht="24.95" hidden="1" customHeight="1" x14ac:dyDescent="0.25">
      <c r="A69" s="45" t="s">
        <v>13</v>
      </c>
      <c r="B69" s="41" t="e">
        <f>#REF!</f>
        <v>#REF!</v>
      </c>
      <c r="C69" s="42" t="e">
        <f>#REF!</f>
        <v>#REF!</v>
      </c>
      <c r="D69" s="43" t="e">
        <f>#REF!</f>
        <v>#REF!</v>
      </c>
      <c r="E69" s="81" t="e">
        <f>#REF!</f>
        <v>#REF!</v>
      </c>
    </row>
    <row r="70" spans="1:5" s="44" customFormat="1" ht="24.95" hidden="1" customHeight="1" x14ac:dyDescent="0.25">
      <c r="A70" s="49" t="s">
        <v>28</v>
      </c>
      <c r="B70" s="41" t="e">
        <f>#REF!</f>
        <v>#REF!</v>
      </c>
      <c r="C70" s="42" t="e">
        <f>#REF!</f>
        <v>#REF!</v>
      </c>
      <c r="D70" s="43" t="e">
        <f>#REF!</f>
        <v>#REF!</v>
      </c>
      <c r="E70" s="81" t="e">
        <f>#REF!</f>
        <v>#REF!</v>
      </c>
    </row>
    <row r="71" spans="1:5" s="44" customFormat="1" ht="24.95" hidden="1" customHeight="1" thickBot="1" x14ac:dyDescent="0.3">
      <c r="A71" s="50" t="s">
        <v>15</v>
      </c>
      <c r="B71" s="51" t="e">
        <f>SUM(B63:B70)</f>
        <v>#REF!</v>
      </c>
      <c r="C71" s="52" t="e">
        <f>SUM(C63:C70)</f>
        <v>#REF!</v>
      </c>
      <c r="D71" s="53" t="e">
        <f>SUM(D63:D70)</f>
        <v>#REF!</v>
      </c>
      <c r="E71" s="83" t="e">
        <f>SUM(E63:E70)</f>
        <v>#REF!</v>
      </c>
    </row>
    <row r="72" spans="1:5" s="44" customFormat="1" ht="8.1" hidden="1" customHeight="1" x14ac:dyDescent="0.25">
      <c r="A72" s="54"/>
      <c r="B72" s="55"/>
      <c r="C72" s="55"/>
      <c r="D72" s="55"/>
      <c r="E72" s="55"/>
    </row>
    <row r="73" spans="1:5" s="31" customFormat="1" hidden="1" x14ac:dyDescent="0.25">
      <c r="A73" s="98" t="s">
        <v>32</v>
      </c>
      <c r="B73" s="98"/>
      <c r="C73" s="98"/>
      <c r="D73" s="98"/>
      <c r="E73" s="98"/>
    </row>
    <row r="74" spans="1:5" s="31" customFormat="1" ht="8.1" hidden="1" customHeight="1" thickBot="1" x14ac:dyDescent="0.25"/>
    <row r="75" spans="1:5" s="31" customFormat="1" ht="16.5" hidden="1" customHeight="1" x14ac:dyDescent="0.2">
      <c r="A75" s="120" t="s">
        <v>5</v>
      </c>
      <c r="B75" s="111"/>
      <c r="C75" s="988"/>
      <c r="D75" s="989"/>
      <c r="E75" s="990"/>
    </row>
    <row r="76" spans="1:5" s="31" customFormat="1" ht="16.5" hidden="1" customHeight="1" x14ac:dyDescent="0.2">
      <c r="A76" s="121" t="s">
        <v>6</v>
      </c>
      <c r="B76" s="124"/>
      <c r="C76" s="929"/>
      <c r="D76" s="930"/>
      <c r="E76" s="931"/>
    </row>
    <row r="77" spans="1:5" s="31" customFormat="1" ht="16.5" hidden="1" customHeight="1" x14ac:dyDescent="0.2">
      <c r="A77" s="121" t="s">
        <v>7</v>
      </c>
      <c r="B77" s="124"/>
      <c r="C77" s="929"/>
      <c r="D77" s="930"/>
      <c r="E77" s="931"/>
    </row>
    <row r="78" spans="1:5" s="31" customFormat="1" ht="16.5" hidden="1" customHeight="1" thickBot="1" x14ac:dyDescent="0.25">
      <c r="A78" s="122" t="s">
        <v>14</v>
      </c>
      <c r="B78" s="125"/>
      <c r="C78" s="962"/>
      <c r="D78" s="963"/>
      <c r="E78" s="964"/>
    </row>
    <row r="79" spans="1:5" s="31" customFormat="1" ht="16.5" hidden="1" customHeight="1" x14ac:dyDescent="0.2">
      <c r="B79" s="110"/>
      <c r="C79" s="110"/>
      <c r="D79" s="110"/>
      <c r="E79" s="110"/>
    </row>
    <row r="80" spans="1:5" s="44" customFormat="1" ht="26.1" hidden="1" customHeight="1" thickBot="1" x14ac:dyDescent="0.3">
      <c r="A80" s="105" t="s">
        <v>36</v>
      </c>
      <c r="E80" s="106" t="s">
        <v>22</v>
      </c>
    </row>
    <row r="81" spans="1:5" s="31" customFormat="1" ht="51" hidden="1" customHeight="1" thickBot="1" x14ac:dyDescent="0.25">
      <c r="A81" s="974" t="str">
        <f>IF(E80="Ja",'Dati di base '!A33,IF(E80="nein",'Dati di base '!A34,IF(E80="Abgeschlossen",'Dati di base '!A35,"")))</f>
        <v>Il controllo di verifica sarà effettuato in occasione del prossimo controllo periodico. Il proprietario deve trasmettere entro il 00.01.1900 all'ufficio cantonale tutta la documentazione necessaria che attesti i difetti ancora in sospeso.</v>
      </c>
      <c r="B81" s="975"/>
      <c r="C81" s="975"/>
      <c r="D81" s="975"/>
      <c r="E81" s="976"/>
    </row>
    <row r="82" spans="1:5" s="31" customFormat="1" ht="18" hidden="1" customHeight="1" x14ac:dyDescent="0.2">
      <c r="A82" s="983"/>
      <c r="B82" s="983"/>
      <c r="C82" s="983"/>
      <c r="D82" s="983"/>
      <c r="E82" s="983"/>
    </row>
    <row r="83" spans="1:5" s="31" customFormat="1" ht="16.5" hidden="1" customHeight="1" thickBot="1" x14ac:dyDescent="0.25">
      <c r="A83" s="108"/>
      <c r="B83" s="108"/>
      <c r="C83" s="108"/>
      <c r="D83" s="108"/>
      <c r="E83" s="108"/>
    </row>
    <row r="84" spans="1:5" s="31" customFormat="1" ht="16.5" hidden="1" customHeight="1" x14ac:dyDescent="0.2">
      <c r="A84" s="980" t="s">
        <v>30</v>
      </c>
      <c r="B84" s="981"/>
      <c r="C84" s="981"/>
      <c r="D84" s="981"/>
      <c r="E84" s="982"/>
    </row>
    <row r="85" spans="1:5" s="31" customFormat="1" ht="67.349999999999994" hidden="1" customHeight="1" thickBot="1" x14ac:dyDescent="0.25">
      <c r="A85" s="971" t="s">
        <v>33</v>
      </c>
      <c r="B85" s="972"/>
      <c r="C85" s="972"/>
      <c r="D85" s="972"/>
      <c r="E85" s="973"/>
    </row>
    <row r="86" spans="1:5" s="31" customFormat="1" ht="16.5" hidden="1" customHeight="1" x14ac:dyDescent="0.2"/>
    <row r="87" spans="1:5" ht="16.5" hidden="1" customHeight="1" x14ac:dyDescent="0.25">
      <c r="A87" s="31" t="str">
        <f>'01 TITOLO CONTROLLO PERIODICO'!A1&amp;",  "&amp;'01 TITOLO CONTROLLO PERIODICO'!A2&amp;"  "</f>
        <v xml:space="preserve">Repubblica e Cantone Ticino,  Dipartimento delle Istituzioni  </v>
      </c>
      <c r="B87" s="31"/>
      <c r="C87" s="31"/>
      <c r="D87" s="31"/>
      <c r="E87" s="31"/>
    </row>
    <row r="88" spans="1:5" s="5" customFormat="1" ht="16.5" hidden="1" customHeight="1" x14ac:dyDescent="0.25">
      <c r="A88" s="31"/>
      <c r="B88" s="31"/>
      <c r="C88" s="31"/>
      <c r="D88" s="31"/>
      <c r="E88" s="31"/>
    </row>
    <row r="89" spans="1:5" s="5" customFormat="1" ht="16.5" hidden="1" customHeight="1" x14ac:dyDescent="0.25">
      <c r="A89" s="31"/>
      <c r="B89" s="31"/>
      <c r="C89" s="31"/>
      <c r="D89" s="31"/>
      <c r="E89" s="31"/>
    </row>
    <row r="90" spans="1:5" s="5" customFormat="1" ht="16.5" hidden="1" customHeight="1" x14ac:dyDescent="0.25">
      <c r="A90" s="31" t="str">
        <f>"Ort: "&amp;'01 TITOLO CONTROLLO PERIODICO'!C15</f>
        <v>Ort: Comunesempio</v>
      </c>
      <c r="B90" s="31" t="str">
        <f>"Datum: "&amp;TEXT(B10,"TT.MM.JJJJ")</f>
        <v>Datum: 12.12.2020</v>
      </c>
      <c r="C90" s="31"/>
      <c r="D90" s="31" t="s">
        <v>23</v>
      </c>
      <c r="E90" s="31" t="s">
        <v>24</v>
      </c>
    </row>
    <row r="91" spans="1:5" ht="16.5" hidden="1" customHeight="1" x14ac:dyDescent="0.25"/>
    <row r="92" spans="1:5" ht="16.5" hidden="1" customHeight="1" x14ac:dyDescent="0.25"/>
    <row r="93" spans="1:5" ht="16.5" hidden="1" customHeight="1" x14ac:dyDescent="0.25">
      <c r="A93" s="31" t="s">
        <v>37</v>
      </c>
    </row>
    <row r="94" spans="1:5" ht="16.5" hidden="1" customHeight="1" x14ac:dyDescent="0.25">
      <c r="A94" s="31"/>
      <c r="B94" s="31"/>
      <c r="C94" s="31"/>
      <c r="D94" s="31"/>
      <c r="E94" s="31"/>
    </row>
    <row r="95" spans="1:5" ht="18.600000000000001" hidden="1" customHeight="1" x14ac:dyDescent="0.25">
      <c r="A95" s="31"/>
      <c r="B95" s="31"/>
      <c r="C95" s="31"/>
      <c r="D95" s="31"/>
      <c r="E95" s="31"/>
    </row>
    <row r="96" spans="1:5" ht="10.7" customHeight="1" x14ac:dyDescent="0.25">
      <c r="A96" s="31"/>
      <c r="B96" s="31"/>
      <c r="C96" s="31"/>
      <c r="D96" s="31"/>
      <c r="E96" s="31"/>
    </row>
    <row r="97" spans="1:7" s="31" customFormat="1" ht="30.6" customHeight="1" x14ac:dyDescent="0.25">
      <c r="A97" s="57" t="str">
        <f>"Risultato del secondo controllo di verifica del "&amp;TEXT(B11,"TT.MM.JJJJ")</f>
        <v>Risultato del secondo controllo di verifica del 12.12.2021</v>
      </c>
      <c r="B97" s="33"/>
      <c r="C97" s="33"/>
      <c r="D97" s="56"/>
      <c r="E97" s="33"/>
      <c r="G97" s="541"/>
    </row>
    <row r="98" spans="1:7" s="31" customFormat="1" thickBot="1" x14ac:dyDescent="0.25"/>
    <row r="99" spans="1:7" s="89" customFormat="1" ht="24.95" customHeight="1" x14ac:dyDescent="0.25">
      <c r="A99" s="328" t="s">
        <v>2141</v>
      </c>
      <c r="B99" s="329" t="s">
        <v>2117</v>
      </c>
      <c r="C99" s="330" t="s">
        <v>2118</v>
      </c>
      <c r="D99" s="331" t="s">
        <v>2132</v>
      </c>
      <c r="E99" s="332" t="s">
        <v>2120</v>
      </c>
    </row>
    <row r="100" spans="1:7" s="44" customFormat="1" ht="24.95" customHeight="1" x14ac:dyDescent="0.25">
      <c r="A100" s="540" t="s">
        <v>2142</v>
      </c>
      <c r="B100" s="41">
        <f>COUNTIFS('05 LISTA CONTROLLO VERIFICA'!$D$9:$D$144,"L",'05 LISTA CONTROLLO VERIFICA'!$F$9:$F$144,"con difetti")</f>
        <v>0</v>
      </c>
      <c r="C100" s="42">
        <f>COUNTIFS('05 LISTA CONTROLLO VERIFICA'!$D$9:$D$144,"I",'05 LISTA CONTROLLO VERIFICA'!$F$9:$F$144,"con difetti")</f>
        <v>0</v>
      </c>
      <c r="D100" s="43">
        <f>COUNTIFS('05 LISTA CONTROLLO VERIFICA'!$D$9:$D$144,"G",'05 LISTA CONTROLLO VERIFICA'!$F$9:$F$144,"con difetti")</f>
        <v>0</v>
      </c>
      <c r="E100" s="81">
        <f>COUNTIFS('05 LISTA CONTROLLO VERIFICA'!$D$9:$D$144,"S",'05 LISTA CONTROLLO VERIFICA'!$F$9:$F$144,"con difetti")</f>
        <v>0</v>
      </c>
    </row>
    <row r="101" spans="1:7" s="44" customFormat="1" ht="24.95" customHeight="1" x14ac:dyDescent="0.25">
      <c r="A101" s="546" t="s">
        <v>2122</v>
      </c>
      <c r="B101" s="41">
        <f>COUNTIFS('05 LISTA CONTROLLO VERIFICA'!$D$152:$D$435,"L",'05 LISTA CONTROLLO VERIFICA'!$F$152:$F$435,"con difetti")</f>
        <v>0</v>
      </c>
      <c r="C101" s="42">
        <f>COUNTIFS('05 LISTA CONTROLLO VERIFICA'!$D$152:$D$435,"I",'05 LISTA CONTROLLO VERIFICA'!$F$152:$F$435,"con difetti")</f>
        <v>0</v>
      </c>
      <c r="D101" s="43">
        <f>COUNTIFS('05 LISTA CONTROLLO VERIFICA'!$D$152:$D$435,"G",'05 LISTA CONTROLLO VERIFICA'!$F$152:$F$435,"con difetti")</f>
        <v>0</v>
      </c>
      <c r="E101" s="81">
        <f>COUNTIFS('05 LISTA CONTROLLO VERIFICA'!$D$152:$D$435,"S",'05 LISTA CONTROLLO VERIFICA'!$F$152:$F$435,"con difetti")</f>
        <v>0</v>
      </c>
    </row>
    <row r="102" spans="1:7" s="44" customFormat="1" ht="24.95" customHeight="1" x14ac:dyDescent="0.25">
      <c r="A102" s="540" t="s">
        <v>2123</v>
      </c>
      <c r="B102" s="41">
        <f>COUNTIFS('05 LISTA CONTROLLO VERIFICA'!$D$443:$D$691,"L",'05 LISTA CONTROLLO VERIFICA'!$F$443:$F$691,"con difetti")</f>
        <v>0</v>
      </c>
      <c r="C102" s="42">
        <f>COUNTIFS('05 LISTA CONTROLLO VERIFICA'!$D$443:$D$691,"I",'05 LISTA CONTROLLO VERIFICA'!$F$443:$F$691,"con difetti")</f>
        <v>0</v>
      </c>
      <c r="D102" s="43">
        <f>COUNTIFS('05 LISTA CONTROLLO VERIFICA'!$D$443:$D$691,"G",'05 LISTA CONTROLLO VERIFICA'!$F$443:$F$691,"con difetti")</f>
        <v>0</v>
      </c>
      <c r="E102" s="81">
        <f>COUNTIFS('05 LISTA CONTROLLO VERIFICA'!$D$443:$D$691,"S",'05 LISTA CONTROLLO VERIFICA'!$F$443:$F$691,"con difetti")</f>
        <v>0</v>
      </c>
    </row>
    <row r="103" spans="1:7" s="44" customFormat="1" ht="24.95" customHeight="1" x14ac:dyDescent="0.25">
      <c r="A103" s="540" t="s">
        <v>2124</v>
      </c>
      <c r="B103" s="41">
        <f>COUNTIFS('05 LISTA CONTROLLO VERIFICA'!$D$699:$D$806,"L",'05 LISTA CONTROLLO VERIFICA'!$F$699:$F$806,"con difetti")</f>
        <v>0</v>
      </c>
      <c r="C103" s="42">
        <f>COUNTIFS('05 LISTA CONTROLLO VERIFICA'!$D$699:$D$806,"I",'05 LISTA CONTROLLO VERIFICA'!$F$699:$F$806,"con difetti")</f>
        <v>0</v>
      </c>
      <c r="D103" s="43">
        <f>COUNTIFS('05 LISTA CONTROLLO VERIFICA'!$D$699:$D$806,"G",'05 LISTA CONTROLLO VERIFICA'!$F$699:$F$806,"con difetti")</f>
        <v>0</v>
      </c>
      <c r="E103" s="81">
        <f>COUNTIFS('05 LISTA CONTROLLO VERIFICA'!$D$699:$D$806,"S",'05 LISTA CONTROLLO VERIFICA'!$F$699:$F$806,"con difetti")</f>
        <v>0</v>
      </c>
    </row>
    <row r="104" spans="1:7" s="44" customFormat="1" ht="24.95" customHeight="1" x14ac:dyDescent="0.25">
      <c r="A104" s="540" t="s">
        <v>2125</v>
      </c>
      <c r="B104" s="41">
        <f>COUNTIFS('05 LISTA CONTROLLO VERIFICA'!$D$814:$D$872,"L",'05 LISTA CONTROLLO VERIFICA'!$F$814:$F$872,"con difetti")</f>
        <v>0</v>
      </c>
      <c r="C104" s="42">
        <f>COUNTIFS('05 LISTA CONTROLLO VERIFICA'!$D$814:$D$872,"I",'05 LISTA CONTROLLO VERIFICA'!$F$814:$F$872,"con difetti")</f>
        <v>0</v>
      </c>
      <c r="D104" s="43">
        <f>COUNTIFS('05 LISTA CONTROLLO VERIFICA'!$D$814:$D$872,"G",'05 LISTA CONTROLLO VERIFICA'!$F$814:$F$872,"con difetti")</f>
        <v>0</v>
      </c>
      <c r="E104" s="81">
        <f>COUNTIFS('05 LISTA CONTROLLO VERIFICA'!$D$814:$D$872,"S",'05 LISTA CONTROLLO VERIFICA'!$F$814:$F$872,"con difetti")</f>
        <v>0</v>
      </c>
    </row>
    <row r="105" spans="1:7" s="44" customFormat="1" ht="24.95" customHeight="1" x14ac:dyDescent="0.25">
      <c r="A105" s="540" t="s">
        <v>2126</v>
      </c>
      <c r="B105" s="41">
        <f>COUNTIFS('05 LISTA CONTROLLO VERIFICA'!$D$880:$D$1021,"L",'05 LISTA CONTROLLO VERIFICA'!$F$880:$F$1021,"con difetti")</f>
        <v>0</v>
      </c>
      <c r="C105" s="42">
        <f>COUNTIFS('05 LISTA CONTROLLO VERIFICA'!$D$880:$D$1021,"I",'05 LISTA CONTROLLO VERIFICA'!$F$880:$F$1021,"con difetti")</f>
        <v>0</v>
      </c>
      <c r="D105" s="43">
        <f>COUNTIFS('05 LISTA CONTROLLO VERIFICA'!$D$880:$D$1021,"G",'05 LISTA CONTROLLO VERIFICA'!$F$880:$F$1021,"con difetti")</f>
        <v>0</v>
      </c>
      <c r="E105" s="81">
        <f>COUNTIFS('05 LISTA CONTROLLO VERIFICA'!$D$880:$D$1021,"S",'05 LISTA CONTROLLO VERIFICA'!$F$880:$F$1021,"con difetti")</f>
        <v>0</v>
      </c>
    </row>
    <row r="106" spans="1:7" s="44" customFormat="1" ht="24.95" customHeight="1" x14ac:dyDescent="0.25">
      <c r="A106" s="540" t="s">
        <v>2127</v>
      </c>
      <c r="B106" s="41">
        <f>COUNTIFS('05 LISTA CONTROLLO VERIFICA'!$D$1029:$D$1144,"L",'05 LISTA CONTROLLO VERIFICA'!$F$1029:$F$1144,"con difetti")</f>
        <v>0</v>
      </c>
      <c r="C106" s="42">
        <f>COUNTIFS('05 LISTA CONTROLLO VERIFICA'!$D$1029:$D$1144,"I",'05 LISTA CONTROLLO VERIFICA'!$F$1029:$F$1144,"con difetti")</f>
        <v>0</v>
      </c>
      <c r="D106" s="43">
        <f>COUNTIFS('05 LISTA CONTROLLO VERIFICA'!$D$1029:$D$1144,"G",'05 LISTA CONTROLLO VERIFICA'!$F$1029:$F$1144,"con difetti")</f>
        <v>0</v>
      </c>
      <c r="E106" s="81">
        <f>COUNTIFS('05 LISTA CONTROLLO VERIFICA'!$D$1029:$D$1144,"S",'05 LISTA CONTROLLO VERIFICA'!$F$1029:$F$1144,"con difetti")</f>
        <v>0</v>
      </c>
    </row>
    <row r="107" spans="1:7" s="44" customFormat="1" ht="24.95" customHeight="1" x14ac:dyDescent="0.25">
      <c r="A107" s="540" t="s">
        <v>2128</v>
      </c>
      <c r="B107" s="41">
        <f>COUNTIFS('05 LISTA CONTROLLO VERIFICA'!$D$1152:$D$1199,"L",'05 LISTA CONTROLLO VERIFICA'!$F$1152:$F$1199,"con difetti")</f>
        <v>0</v>
      </c>
      <c r="C107" s="42">
        <f>COUNTIFS('05 LISTA CONTROLLO VERIFICA'!$D$1152:$D$1199,"I",'05 LISTA CONTROLLO VERIFICA'!$F$1152:$F$1199,"con difetti")</f>
        <v>0</v>
      </c>
      <c r="D107" s="43">
        <f>COUNTIFS('05 LISTA CONTROLLO VERIFICA'!$D$1152:$D$1199,"G",'05 LISTA CONTROLLO VERIFICA'!$F$1152:$F$1199,"con difetti")</f>
        <v>0</v>
      </c>
      <c r="E107" s="81">
        <f>COUNTIFS('05 LISTA CONTROLLO VERIFICA'!$D$1152:$D$1199,"S",'05 LISTA CONTROLLO VERIFICA'!$F$1152:$F$1199,"con difetti")</f>
        <v>0</v>
      </c>
    </row>
    <row r="108" spans="1:7" s="44" customFormat="1" ht="24.95" customHeight="1" thickBot="1" x14ac:dyDescent="0.3">
      <c r="A108" s="50" t="s">
        <v>2360</v>
      </c>
      <c r="B108" s="51">
        <f>SUM(B100:B107)</f>
        <v>0</v>
      </c>
      <c r="C108" s="52">
        <f>SUM(C100:C107)</f>
        <v>0</v>
      </c>
      <c r="D108" s="217">
        <f>SUM(D100:D107)</f>
        <v>0</v>
      </c>
      <c r="E108" s="83">
        <f>SUM(E100:E107)</f>
        <v>0</v>
      </c>
    </row>
    <row r="109" spans="1:7" s="286" customFormat="1" ht="19.5" customHeight="1" x14ac:dyDescent="0.25">
      <c r="A109" s="54"/>
      <c r="B109" s="55"/>
      <c r="C109" s="55"/>
      <c r="D109" s="55"/>
      <c r="E109" s="55"/>
    </row>
    <row r="110" spans="1:7" s="98" customFormat="1" x14ac:dyDescent="0.25">
      <c r="A110" s="98" t="s">
        <v>2341</v>
      </c>
      <c r="G110" s="534"/>
    </row>
    <row r="111" spans="1:7" s="288" customFormat="1" ht="9" customHeight="1" thickBot="1" x14ac:dyDescent="0.25"/>
    <row r="112" spans="1:7" s="288" customFormat="1" ht="14.45" customHeight="1" x14ac:dyDescent="0.2">
      <c r="A112" s="542" t="s">
        <v>2117</v>
      </c>
      <c r="B112" s="594" t="s">
        <v>2133</v>
      </c>
      <c r="C112" s="956" t="s">
        <v>2134</v>
      </c>
      <c r="D112" s="957"/>
      <c r="E112" s="958"/>
    </row>
    <row r="113" spans="1:7" s="288" customFormat="1" ht="12.75" x14ac:dyDescent="0.2">
      <c r="A113" s="559" t="s">
        <v>2118</v>
      </c>
      <c r="B113" s="560" t="s">
        <v>2133</v>
      </c>
      <c r="C113" s="965" t="s">
        <v>2134</v>
      </c>
      <c r="D113" s="966"/>
      <c r="E113" s="967"/>
    </row>
    <row r="114" spans="1:7" s="288" customFormat="1" ht="12.75" x14ac:dyDescent="0.2">
      <c r="A114" s="559" t="s">
        <v>2132</v>
      </c>
      <c r="B114" s="560" t="s">
        <v>2133</v>
      </c>
      <c r="C114" s="965" t="s">
        <v>2134</v>
      </c>
      <c r="D114" s="966"/>
      <c r="E114" s="967"/>
    </row>
    <row r="115" spans="1:7" s="288" customFormat="1" ht="13.5" thickBot="1" x14ac:dyDescent="0.25">
      <c r="A115" s="561" t="s">
        <v>2120</v>
      </c>
      <c r="B115" s="562" t="s">
        <v>2133</v>
      </c>
      <c r="C115" s="968" t="s">
        <v>2134</v>
      </c>
      <c r="D115" s="969"/>
      <c r="E115" s="970"/>
    </row>
    <row r="116" spans="1:7" s="288" customFormat="1" ht="13.5" thickBot="1" x14ac:dyDescent="0.25">
      <c r="B116" s="294"/>
      <c r="C116" s="294"/>
      <c r="D116" s="294"/>
      <c r="E116" s="294"/>
    </row>
    <row r="117" spans="1:7" s="333" customFormat="1" ht="48" customHeight="1" thickBot="1" x14ac:dyDescent="0.3">
      <c r="A117" s="753" t="s">
        <v>2369</v>
      </c>
      <c r="B117" s="754"/>
      <c r="C117" s="754"/>
      <c r="D117" s="754"/>
      <c r="E117" s="473" t="s">
        <v>25</v>
      </c>
    </row>
    <row r="118" spans="1:7" s="286" customFormat="1" ht="54.6" customHeight="1" thickBot="1" x14ac:dyDescent="0.3">
      <c r="A118" s="977" t="str">
        <f>IF(E117="Sì",'Dati di base '!A37,IF(E117="No",'Dati di base '!A38,IF(E117="Concluso",'Dati di base '!A39,"")))</f>
        <v/>
      </c>
      <c r="B118" s="978"/>
      <c r="C118" s="978"/>
      <c r="D118" s="978"/>
      <c r="E118" s="979"/>
    </row>
    <row r="119" spans="1:7" s="297" customFormat="1" ht="19.5" customHeight="1" x14ac:dyDescent="0.2">
      <c r="A119" s="949"/>
      <c r="B119" s="949"/>
      <c r="C119" s="949"/>
      <c r="D119" s="949"/>
      <c r="E119" s="949"/>
    </row>
    <row r="120" spans="1:7" s="297" customFormat="1" ht="14.45" customHeight="1" thickBot="1" x14ac:dyDescent="0.25">
      <c r="A120" s="296"/>
      <c r="B120" s="296"/>
      <c r="C120" s="296"/>
      <c r="D120" s="296"/>
      <c r="E120" s="296"/>
    </row>
    <row r="121" spans="1:7" s="334" customFormat="1" ht="22.7" customHeight="1" x14ac:dyDescent="0.25">
      <c r="A121" s="950" t="s">
        <v>2143</v>
      </c>
      <c r="B121" s="951"/>
      <c r="C121" s="951"/>
      <c r="D121" s="951"/>
      <c r="E121" s="952"/>
    </row>
    <row r="122" spans="1:7" s="256" customFormat="1" ht="54.95" customHeight="1" thickBot="1" x14ac:dyDescent="0.25">
      <c r="A122" s="953" t="s">
        <v>2134</v>
      </c>
      <c r="B122" s="954"/>
      <c r="C122" s="954"/>
      <c r="D122" s="954"/>
      <c r="E122" s="955"/>
    </row>
    <row r="123" spans="1:7" s="256" customFormat="1" ht="15.95" customHeight="1" x14ac:dyDescent="0.2">
      <c r="A123" s="288"/>
      <c r="B123" s="288"/>
      <c r="C123" s="288"/>
      <c r="D123" s="288"/>
      <c r="E123" s="288"/>
    </row>
    <row r="124" spans="1:7" s="256" customFormat="1" ht="12.75" x14ac:dyDescent="0.2">
      <c r="A124" s="288"/>
      <c r="B124" s="288"/>
      <c r="C124" s="288"/>
      <c r="D124" s="288"/>
      <c r="E124" s="288"/>
    </row>
    <row r="125" spans="1:7" s="256" customFormat="1" ht="12.75" x14ac:dyDescent="0.2">
      <c r="A125" s="288" t="s">
        <v>2441</v>
      </c>
      <c r="B125" s="288"/>
      <c r="C125" s="288"/>
      <c r="D125" s="288"/>
      <c r="E125" s="288"/>
    </row>
    <row r="126" spans="1:7" s="256" customFormat="1" ht="12.75" x14ac:dyDescent="0.2">
      <c r="A126" s="563" t="s">
        <v>2446</v>
      </c>
      <c r="B126" s="288"/>
      <c r="C126" s="288"/>
      <c r="D126" s="288"/>
      <c r="E126" s="288"/>
      <c r="G126" s="537"/>
    </row>
    <row r="127" spans="1:7" s="256" customFormat="1" ht="12.75" x14ac:dyDescent="0.2">
      <c r="A127" s="288"/>
      <c r="B127" s="288"/>
      <c r="C127" s="288"/>
      <c r="D127" s="288"/>
      <c r="E127" s="288"/>
    </row>
    <row r="128" spans="1:7" s="256" customFormat="1" ht="12.75" x14ac:dyDescent="0.2">
      <c r="A128" s="288"/>
      <c r="B128" s="288"/>
      <c r="C128" s="288"/>
      <c r="D128" s="288"/>
      <c r="E128" s="288"/>
    </row>
    <row r="129" spans="1:11" s="256" customFormat="1" ht="12.75" x14ac:dyDescent="0.2">
      <c r="A129" s="288" t="str">
        <f>"Luogo: "&amp;'01 TITOLO CONTROLLO PERIODICO'!C15</f>
        <v>Luogo: Comunesempio</v>
      </c>
      <c r="B129" s="288" t="str">
        <f>"Data: "&amp;TEXT(B11,"TT.MM.JJJJ")</f>
        <v>Data: 12.12.2021</v>
      </c>
      <c r="C129" s="288"/>
      <c r="D129" s="563" t="s">
        <v>2144</v>
      </c>
      <c r="E129" s="288" t="s">
        <v>24</v>
      </c>
      <c r="G129" s="537"/>
      <c r="H129" s="537"/>
      <c r="I129" s="537"/>
      <c r="J129" s="537"/>
      <c r="K129" s="537"/>
    </row>
    <row r="130" spans="1:11" s="256" customFormat="1" ht="12.75" x14ac:dyDescent="0.2"/>
    <row r="131" spans="1:11" s="256" customFormat="1" ht="12.75" x14ac:dyDescent="0.2"/>
    <row r="132" spans="1:11" s="256" customFormat="1" ht="14.25" x14ac:dyDescent="0.2">
      <c r="A132" s="570"/>
    </row>
    <row r="133" spans="1:11" s="256" customFormat="1" ht="60.6" hidden="1" customHeight="1" x14ac:dyDescent="0.2">
      <c r="D133" s="302"/>
    </row>
    <row r="134" spans="1:11" s="288" customFormat="1" ht="36" hidden="1" customHeight="1" x14ac:dyDescent="0.2">
      <c r="A134" s="303" t="str">
        <f>"Ergebnis der dritten Nachkontrolle  vom "&amp;TEXT(B12,"TT.MM.JJJJ")</f>
        <v>Ergebnis der dritten Nachkontrolle  vom 00.01.1900</v>
      </c>
      <c r="B134" s="304"/>
      <c r="C134" s="304"/>
      <c r="D134" s="304"/>
      <c r="E134" s="304"/>
    </row>
    <row r="135" spans="1:11" s="288" customFormat="1" ht="15.6" hidden="1" customHeight="1" thickBot="1" x14ac:dyDescent="0.25"/>
    <row r="136" spans="1:11" s="287" customFormat="1" ht="24.95" hidden="1" customHeight="1" x14ac:dyDescent="0.25">
      <c r="A136" s="305" t="s">
        <v>8</v>
      </c>
      <c r="B136" s="306" t="s">
        <v>5</v>
      </c>
      <c r="C136" s="307" t="s">
        <v>6</v>
      </c>
      <c r="D136" s="308" t="s">
        <v>7</v>
      </c>
      <c r="E136" s="309" t="s">
        <v>14</v>
      </c>
    </row>
    <row r="137" spans="1:11" s="286" customFormat="1" ht="24.95" hidden="1" customHeight="1" x14ac:dyDescent="0.25">
      <c r="A137" s="310" t="s">
        <v>29</v>
      </c>
      <c r="B137" s="311" t="e">
        <f>#REF!</f>
        <v>#REF!</v>
      </c>
      <c r="C137" s="312" t="e">
        <f>#REF!</f>
        <v>#REF!</v>
      </c>
      <c r="D137" s="313" t="e">
        <f>#REF!</f>
        <v>#REF!</v>
      </c>
      <c r="E137" s="314" t="e">
        <f>#REF!</f>
        <v>#REF!</v>
      </c>
    </row>
    <row r="138" spans="1:11" s="286" customFormat="1" ht="24.95" hidden="1" customHeight="1" x14ac:dyDescent="0.25">
      <c r="A138" s="310" t="s">
        <v>9</v>
      </c>
      <c r="B138" s="311" t="e">
        <f>#REF!</f>
        <v>#REF!</v>
      </c>
      <c r="C138" s="312" t="e">
        <f>#REF!</f>
        <v>#REF!</v>
      </c>
      <c r="D138" s="313" t="e">
        <f>#REF!</f>
        <v>#REF!</v>
      </c>
      <c r="E138" s="314" t="e">
        <f>#REF!</f>
        <v>#REF!</v>
      </c>
    </row>
    <row r="139" spans="1:11" s="286" customFormat="1" ht="24.95" hidden="1" customHeight="1" x14ac:dyDescent="0.25">
      <c r="A139" s="310" t="s">
        <v>10</v>
      </c>
      <c r="B139" s="311" t="e">
        <f>#REF!</f>
        <v>#REF!</v>
      </c>
      <c r="C139" s="312" t="e">
        <f>#REF!</f>
        <v>#REF!</v>
      </c>
      <c r="D139" s="313" t="e">
        <f>#REF!</f>
        <v>#REF!</v>
      </c>
      <c r="E139" s="314" t="e">
        <f>#REF!</f>
        <v>#REF!</v>
      </c>
    </row>
    <row r="140" spans="1:11" s="286" customFormat="1" ht="24.95" hidden="1" customHeight="1" x14ac:dyDescent="0.25">
      <c r="A140" s="310" t="s">
        <v>11</v>
      </c>
      <c r="B140" s="311" t="e">
        <f>#REF!</f>
        <v>#REF!</v>
      </c>
      <c r="C140" s="312" t="e">
        <f>#REF!</f>
        <v>#REF!</v>
      </c>
      <c r="D140" s="313" t="e">
        <f>#REF!</f>
        <v>#REF!</v>
      </c>
      <c r="E140" s="314" t="e">
        <f>#REF!</f>
        <v>#REF!</v>
      </c>
    </row>
    <row r="141" spans="1:11" s="286" customFormat="1" ht="24.95" hidden="1" customHeight="1" x14ac:dyDescent="0.25">
      <c r="A141" s="310" t="s">
        <v>12</v>
      </c>
      <c r="B141" s="311" t="e">
        <f>#REF!</f>
        <v>#REF!</v>
      </c>
      <c r="C141" s="312" t="e">
        <f>#REF!</f>
        <v>#REF!</v>
      </c>
      <c r="D141" s="313" t="e">
        <f>#REF!</f>
        <v>#REF!</v>
      </c>
      <c r="E141" s="314" t="e">
        <f>#REF!</f>
        <v>#REF!</v>
      </c>
    </row>
    <row r="142" spans="1:11" s="286" customFormat="1" ht="24.95" hidden="1" customHeight="1" x14ac:dyDescent="0.25">
      <c r="A142" s="310" t="s">
        <v>34</v>
      </c>
      <c r="B142" s="311" t="e">
        <f>#REF!</f>
        <v>#REF!</v>
      </c>
      <c r="C142" s="312" t="e">
        <f>#REF!</f>
        <v>#REF!</v>
      </c>
      <c r="D142" s="313" t="e">
        <f>#REF!</f>
        <v>#REF!</v>
      </c>
      <c r="E142" s="314" t="e">
        <f>#REF!</f>
        <v>#REF!</v>
      </c>
    </row>
    <row r="143" spans="1:11" s="286" customFormat="1" ht="24.95" hidden="1" customHeight="1" x14ac:dyDescent="0.25">
      <c r="A143" s="310" t="s">
        <v>13</v>
      </c>
      <c r="B143" s="311" t="e">
        <f>#REF!</f>
        <v>#REF!</v>
      </c>
      <c r="C143" s="312" t="e">
        <f>#REF!</f>
        <v>#REF!</v>
      </c>
      <c r="D143" s="313" t="e">
        <f>#REF!</f>
        <v>#REF!</v>
      </c>
      <c r="E143" s="314" t="e">
        <f>#REF!</f>
        <v>#REF!</v>
      </c>
    </row>
    <row r="144" spans="1:11" s="286" customFormat="1" ht="24.95" hidden="1" customHeight="1" x14ac:dyDescent="0.25">
      <c r="A144" s="310" t="s">
        <v>28</v>
      </c>
      <c r="B144" s="311" t="e">
        <f>#REF!</f>
        <v>#REF!</v>
      </c>
      <c r="C144" s="312" t="e">
        <f>#REF!</f>
        <v>#REF!</v>
      </c>
      <c r="D144" s="313" t="e">
        <f>#REF!</f>
        <v>#REF!</v>
      </c>
      <c r="E144" s="314" t="e">
        <f>#REF!</f>
        <v>#REF!</v>
      </c>
    </row>
    <row r="145" spans="1:5" s="286" customFormat="1" ht="24.95" hidden="1" customHeight="1" thickBot="1" x14ac:dyDescent="0.3">
      <c r="A145" s="50" t="s">
        <v>15</v>
      </c>
      <c r="B145" s="51" t="e">
        <f>SUM(B137:B144)</f>
        <v>#REF!</v>
      </c>
      <c r="C145" s="52" t="e">
        <f>SUM(C137:C144)</f>
        <v>#REF!</v>
      </c>
      <c r="D145" s="53" t="e">
        <f>SUM(D137:D144)</f>
        <v>#REF!</v>
      </c>
      <c r="E145" s="83" t="e">
        <f>SUM(E137:E144)</f>
        <v>#REF!</v>
      </c>
    </row>
    <row r="146" spans="1:5" s="286" customFormat="1" ht="19.5" hidden="1" customHeight="1" x14ac:dyDescent="0.25">
      <c r="A146" s="54"/>
      <c r="B146" s="55"/>
      <c r="C146" s="55"/>
      <c r="D146" s="55"/>
      <c r="E146" s="55"/>
    </row>
    <row r="147" spans="1:5" s="300" customFormat="1" ht="12.75" hidden="1" x14ac:dyDescent="0.2">
      <c r="A147" s="300" t="s">
        <v>32</v>
      </c>
    </row>
    <row r="148" spans="1:5" s="288" customFormat="1" ht="9" hidden="1" customHeight="1" thickBot="1" x14ac:dyDescent="0.25"/>
    <row r="149" spans="1:5" s="288" customFormat="1" ht="14.45" hidden="1" customHeight="1" x14ac:dyDescent="0.2">
      <c r="A149" s="289" t="s">
        <v>5</v>
      </c>
      <c r="B149" s="252"/>
      <c r="C149" s="1010"/>
      <c r="D149" s="1011"/>
      <c r="E149" s="1012"/>
    </row>
    <row r="150" spans="1:5" s="288" customFormat="1" ht="12.75" hidden="1" x14ac:dyDescent="0.2">
      <c r="A150" s="290" t="s">
        <v>6</v>
      </c>
      <c r="B150" s="291"/>
      <c r="C150" s="1013"/>
      <c r="D150" s="1014"/>
      <c r="E150" s="1015"/>
    </row>
    <row r="151" spans="1:5" s="288" customFormat="1" ht="12.75" hidden="1" x14ac:dyDescent="0.2">
      <c r="A151" s="290" t="s">
        <v>7</v>
      </c>
      <c r="B151" s="291"/>
      <c r="C151" s="1013"/>
      <c r="D151" s="1014"/>
      <c r="E151" s="1015"/>
    </row>
    <row r="152" spans="1:5" s="288" customFormat="1" ht="15" hidden="1" customHeight="1" thickBot="1" x14ac:dyDescent="0.25">
      <c r="A152" s="292" t="s">
        <v>14</v>
      </c>
      <c r="B152" s="293"/>
      <c r="C152" s="1016"/>
      <c r="D152" s="1017"/>
      <c r="E152" s="1018"/>
    </row>
    <row r="153" spans="1:5" s="288" customFormat="1" ht="12.75" hidden="1" x14ac:dyDescent="0.2">
      <c r="B153" s="294"/>
      <c r="C153" s="294"/>
      <c r="D153" s="294"/>
      <c r="E153" s="294"/>
    </row>
    <row r="154" spans="1:5" s="286" customFormat="1" ht="23.45" hidden="1" customHeight="1" thickBot="1" x14ac:dyDescent="0.3">
      <c r="A154" s="287" t="s">
        <v>36</v>
      </c>
      <c r="B154" s="287"/>
      <c r="C154" s="287"/>
      <c r="D154" s="287"/>
      <c r="E154" s="295" t="s">
        <v>21</v>
      </c>
    </row>
    <row r="155" spans="1:5" s="288" customFormat="1" ht="55.7" hidden="1" customHeight="1" thickBot="1" x14ac:dyDescent="0.25">
      <c r="A155" s="1019" t="str">
        <f>IF(E154="Ja",'Dati di base '!A41,IF(E154="nein",'Dati di base '!A42,IF(E154="Abgeschlossen",'Dati di base '!A43,"")))</f>
        <v>L’avvenuta eliminazione dei difetti va comunicata per iscritto all’ufficio cantonale responsabile entro il 00.01.1900. L’ufficio cantonale contatterà il proprietario per un controllo di verifica in loco. L'UFPP si riserva il diritto di partecipare al controllo.</v>
      </c>
      <c r="B155" s="1020"/>
      <c r="C155" s="1020"/>
      <c r="D155" s="1020"/>
      <c r="E155" s="1021"/>
    </row>
    <row r="156" spans="1:5" s="297" customFormat="1" ht="14.45" hidden="1" customHeight="1" thickBot="1" x14ac:dyDescent="0.25">
      <c r="A156" s="296"/>
      <c r="B156" s="296"/>
      <c r="C156" s="296"/>
      <c r="D156" s="296"/>
      <c r="E156" s="296"/>
    </row>
    <row r="157" spans="1:5" s="297" customFormat="1" ht="12.95" hidden="1" customHeight="1" x14ac:dyDescent="0.2">
      <c r="A157" s="1004" t="s">
        <v>30</v>
      </c>
      <c r="B157" s="1005"/>
      <c r="C157" s="1005"/>
      <c r="D157" s="1005"/>
      <c r="E157" s="1006"/>
    </row>
    <row r="158" spans="1:5" s="256" customFormat="1" ht="54.95" hidden="1" customHeight="1" thickBot="1" x14ac:dyDescent="0.25">
      <c r="A158" s="1007" t="s">
        <v>33</v>
      </c>
      <c r="B158" s="1008"/>
      <c r="C158" s="1008"/>
      <c r="D158" s="1008"/>
      <c r="E158" s="1009"/>
    </row>
    <row r="159" spans="1:5" s="256" customFormat="1" ht="23.1" hidden="1" customHeight="1" x14ac:dyDescent="0.2">
      <c r="A159" s="288"/>
      <c r="B159" s="288"/>
      <c r="C159" s="288"/>
      <c r="D159" s="288"/>
      <c r="E159" s="288"/>
    </row>
    <row r="160" spans="1:5" s="256" customFormat="1" ht="12.75" hidden="1" x14ac:dyDescent="0.2">
      <c r="A160" s="288" t="str">
        <f>'01 TITOLO CONTROLLO PERIODICO'!A1&amp;",  "&amp;'01 TITOLO CONTROLLO PERIODICO'!A2&amp;"  "</f>
        <v xml:space="preserve">Repubblica e Cantone Ticino,  Dipartimento delle Istituzioni  </v>
      </c>
      <c r="B160" s="288"/>
      <c r="C160" s="288"/>
      <c r="D160" s="288"/>
      <c r="E160" s="288"/>
    </row>
    <row r="161" spans="1:5" s="256" customFormat="1" ht="12.75" hidden="1" x14ac:dyDescent="0.2">
      <c r="A161" s="288"/>
      <c r="B161" s="288"/>
      <c r="C161" s="288"/>
      <c r="D161" s="288"/>
      <c r="E161" s="288"/>
    </row>
    <row r="162" spans="1:5" s="256" customFormat="1" ht="12.75" hidden="1" x14ac:dyDescent="0.2">
      <c r="A162" s="288"/>
      <c r="B162" s="288"/>
      <c r="C162" s="288"/>
      <c r="D162" s="288"/>
      <c r="E162" s="288"/>
    </row>
    <row r="163" spans="1:5" s="256" customFormat="1" ht="12.75" hidden="1" x14ac:dyDescent="0.2">
      <c r="A163" s="288" t="str">
        <f>"Ort: "&amp;'01 TITOLO CONTROLLO PERIODICO'!C15</f>
        <v>Ort: Comunesempio</v>
      </c>
      <c r="B163" s="288" t="str">
        <f>"Datum: "&amp;TEXT(B12,"TT.MM.JJJJ")</f>
        <v>Datum: 00.01.1900</v>
      </c>
      <c r="C163" s="288"/>
      <c r="D163" s="288" t="s">
        <v>23</v>
      </c>
      <c r="E163" s="288" t="s">
        <v>24</v>
      </c>
    </row>
    <row r="164" spans="1:5" s="256" customFormat="1" ht="12.75" hidden="1" x14ac:dyDescent="0.2"/>
    <row r="165" spans="1:5" s="256" customFormat="1" ht="12.75" hidden="1" x14ac:dyDescent="0.2"/>
    <row r="166" spans="1:5" s="256" customFormat="1" ht="12.75" hidden="1" x14ac:dyDescent="0.2">
      <c r="A166" s="288" t="s">
        <v>37</v>
      </c>
      <c r="B166" s="288"/>
      <c r="C166" s="288"/>
    </row>
    <row r="167" spans="1:5" s="256" customFormat="1" ht="12.75" hidden="1" x14ac:dyDescent="0.2"/>
    <row r="168" spans="1:5" s="256" customFormat="1" ht="12.75" hidden="1" x14ac:dyDescent="0.2"/>
    <row r="169" spans="1:5" s="256" customFormat="1" ht="12.75" x14ac:dyDescent="0.2">
      <c r="D169" s="302"/>
    </row>
    <row r="193" spans="4:4" x14ac:dyDescent="0.25">
      <c r="D193" s="17"/>
    </row>
    <row r="214" spans="4:4" x14ac:dyDescent="0.25">
      <c r="D214" s="17"/>
    </row>
    <row r="215" spans="4:4" x14ac:dyDescent="0.25">
      <c r="D215" s="17"/>
    </row>
    <row r="223" spans="4:4" x14ac:dyDescent="0.25">
      <c r="D223" s="17"/>
    </row>
    <row r="245" spans="4:4" x14ac:dyDescent="0.25">
      <c r="D245" s="17"/>
    </row>
    <row r="246" spans="4:4" x14ac:dyDescent="0.25">
      <c r="D246" s="17"/>
    </row>
    <row r="266" spans="4:4" x14ac:dyDescent="0.25">
      <c r="D266" s="17"/>
    </row>
    <row r="287" spans="4:4" x14ac:dyDescent="0.25">
      <c r="D287" s="17"/>
    </row>
    <row r="308" spans="4:4" x14ac:dyDescent="0.25">
      <c r="D308" s="17"/>
    </row>
    <row r="315" spans="4:4" x14ac:dyDescent="0.25">
      <c r="D315" s="17"/>
    </row>
    <row r="316" spans="4:4" x14ac:dyDescent="0.25">
      <c r="D316" s="17"/>
    </row>
    <row r="326" spans="4:4" x14ac:dyDescent="0.25">
      <c r="D326" s="17"/>
    </row>
    <row r="333" spans="4:4" x14ac:dyDescent="0.25">
      <c r="D333" s="17"/>
    </row>
    <row r="358" spans="4:4" x14ac:dyDescent="0.25">
      <c r="D358" s="17"/>
    </row>
    <row r="365" spans="4:4" x14ac:dyDescent="0.25">
      <c r="D365" s="17"/>
    </row>
    <row r="366" spans="4:4" x14ac:dyDescent="0.25">
      <c r="D366" s="17"/>
    </row>
    <row r="374" spans="4:4" x14ac:dyDescent="0.25">
      <c r="D374" s="17"/>
    </row>
  </sheetData>
  <sheetProtection sheet="1" objects="1" scenarios="1"/>
  <mergeCells count="90">
    <mergeCell ref="A20:C20"/>
    <mergeCell ref="E1:E6"/>
    <mergeCell ref="A8:E8"/>
    <mergeCell ref="D13:E13"/>
    <mergeCell ref="C17:D17"/>
    <mergeCell ref="D18:E18"/>
    <mergeCell ref="A21:C21"/>
    <mergeCell ref="A22:C22"/>
    <mergeCell ref="A23:C23"/>
    <mergeCell ref="A25:E25"/>
    <mergeCell ref="B26:C26"/>
    <mergeCell ref="D26:E26"/>
    <mergeCell ref="B27:C27"/>
    <mergeCell ref="D27:E27"/>
    <mergeCell ref="B28:C28"/>
    <mergeCell ref="D28:E28"/>
    <mergeCell ref="B29:C29"/>
    <mergeCell ref="D29:E29"/>
    <mergeCell ref="B37:C37"/>
    <mergeCell ref="D37:E37"/>
    <mergeCell ref="B30:C30"/>
    <mergeCell ref="D30:E30"/>
    <mergeCell ref="B31:C31"/>
    <mergeCell ref="D31:E31"/>
    <mergeCell ref="B32:C32"/>
    <mergeCell ref="D32:E32"/>
    <mergeCell ref="B33:C33"/>
    <mergeCell ref="D33:E33"/>
    <mergeCell ref="B34:C34"/>
    <mergeCell ref="D34:E34"/>
    <mergeCell ref="A36:E36"/>
    <mergeCell ref="B39:C39"/>
    <mergeCell ref="D39:E39"/>
    <mergeCell ref="B40:C40"/>
    <mergeCell ref="D40:E40"/>
    <mergeCell ref="B41:C41"/>
    <mergeCell ref="D41:E41"/>
    <mergeCell ref="B49:C49"/>
    <mergeCell ref="D49:E49"/>
    <mergeCell ref="B42:C42"/>
    <mergeCell ref="D42:E42"/>
    <mergeCell ref="B43:C43"/>
    <mergeCell ref="D43:E43"/>
    <mergeCell ref="B44:C44"/>
    <mergeCell ref="D44:E44"/>
    <mergeCell ref="B45:C45"/>
    <mergeCell ref="D45:E45"/>
    <mergeCell ref="B46:C46"/>
    <mergeCell ref="D46:E46"/>
    <mergeCell ref="A48:E48"/>
    <mergeCell ref="B50:C50"/>
    <mergeCell ref="D50:E50"/>
    <mergeCell ref="B51:C51"/>
    <mergeCell ref="D51:E51"/>
    <mergeCell ref="B52:C52"/>
    <mergeCell ref="D52:E52"/>
    <mergeCell ref="B53:C53"/>
    <mergeCell ref="D53:E53"/>
    <mergeCell ref="B54:C54"/>
    <mergeCell ref="D54:E54"/>
    <mergeCell ref="B55:C55"/>
    <mergeCell ref="D55:E55"/>
    <mergeCell ref="C77:E77"/>
    <mergeCell ref="B56:C56"/>
    <mergeCell ref="D56:E56"/>
    <mergeCell ref="B57:C57"/>
    <mergeCell ref="D57:E57"/>
    <mergeCell ref="C75:E75"/>
    <mergeCell ref="C76:E76"/>
    <mergeCell ref="A121:E121"/>
    <mergeCell ref="C78:E78"/>
    <mergeCell ref="A81:E81"/>
    <mergeCell ref="A82:E82"/>
    <mergeCell ref="A84:E84"/>
    <mergeCell ref="A85:E85"/>
    <mergeCell ref="C112:E112"/>
    <mergeCell ref="C113:E113"/>
    <mergeCell ref="C114:E114"/>
    <mergeCell ref="C115:E115"/>
    <mergeCell ref="A118:E118"/>
    <mergeCell ref="A119:E119"/>
    <mergeCell ref="A117:D117"/>
    <mergeCell ref="A157:E157"/>
    <mergeCell ref="A158:E158"/>
    <mergeCell ref="A122:E122"/>
    <mergeCell ref="C149:E149"/>
    <mergeCell ref="C150:E150"/>
    <mergeCell ref="C151:E151"/>
    <mergeCell ref="C152:E152"/>
    <mergeCell ref="A155:E155"/>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9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DEFACFD-D36C-49B7-90A4-78356CDA565C}">
          <x14:formula1>
            <xm:f>'Dati di base '!$E$1:$E$5</xm:f>
          </x14:formula1>
          <xm:sqref>E117 E80 E154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8BF3-629B-49C7-803C-4EF5D3B4E8AD}">
  <sheetPr>
    <tabColor theme="6" tint="0.39997558519241921"/>
  </sheetPr>
  <dimension ref="A1:K378"/>
  <sheetViews>
    <sheetView zoomScale="145" zoomScaleNormal="145" workbookViewId="0">
      <selection activeCell="L16" sqref="L16"/>
    </sheetView>
  </sheetViews>
  <sheetFormatPr baseColWidth="10" defaultColWidth="10.85546875" defaultRowHeight="15" x14ac:dyDescent="0.25"/>
  <cols>
    <col min="1" max="1" width="24.85546875" customWidth="1"/>
    <col min="2" max="2" width="18.42578125" customWidth="1"/>
    <col min="3" max="3" width="18.140625" customWidth="1"/>
    <col min="4" max="4" width="19.85546875" customWidth="1"/>
    <col min="5" max="5" width="16.85546875" customWidth="1"/>
  </cols>
  <sheetData>
    <row r="1" spans="1:7" s="32" customFormat="1" ht="40.700000000000003" customHeight="1" x14ac:dyDescent="0.25">
      <c r="A1" s="506" t="str">
        <f>'01 TITOLO CONTROLLO PERIODICO'!A1</f>
        <v>Repubblica e Cantone Ticino</v>
      </c>
      <c r="B1" s="127"/>
      <c r="C1" s="127"/>
      <c r="D1" s="127"/>
      <c r="E1" s="907" t="s">
        <v>1017</v>
      </c>
    </row>
    <row r="2" spans="1:7" ht="18.600000000000001" customHeight="1" x14ac:dyDescent="0.25">
      <c r="A2" s="504" t="str">
        <f>'01 TITOLO CONTROLLO PERIODICO'!A2</f>
        <v>Dipartimento delle Istituzioni</v>
      </c>
      <c r="B2" s="2"/>
      <c r="C2" s="2"/>
      <c r="D2" s="2"/>
      <c r="E2" s="908"/>
    </row>
    <row r="3" spans="1:7" ht="15.6" customHeight="1" x14ac:dyDescent="0.25">
      <c r="A3" s="505" t="str">
        <f>'01 TITOLO CONTROLLO PERIODICO'!A3</f>
        <v>Sezione del militare e della protezione della popolazione</v>
      </c>
      <c r="B3" s="2"/>
      <c r="C3" s="2"/>
      <c r="D3" s="2"/>
      <c r="E3" s="908"/>
    </row>
    <row r="4" spans="1:7" ht="15.6" customHeight="1" x14ac:dyDescent="0.25">
      <c r="A4" s="505" t="str">
        <f>'01 TITOLO CONTROLLO PERIODICO'!A4</f>
        <v>Piazza Governo 7</v>
      </c>
      <c r="B4" s="2"/>
      <c r="C4" s="2"/>
      <c r="D4" s="2"/>
      <c r="E4" s="908"/>
    </row>
    <row r="5" spans="1:7" ht="15.6" customHeight="1" x14ac:dyDescent="0.25">
      <c r="A5" s="505" t="str">
        <f>'01 TITOLO CONTROLLO PERIODICO'!A5</f>
        <v>6500 Bellinzona</v>
      </c>
      <c r="B5" s="2"/>
      <c r="C5" s="2"/>
      <c r="D5" s="27"/>
      <c r="E5" s="908"/>
      <c r="G5" s="324"/>
    </row>
    <row r="6" spans="1:7" ht="15.6" customHeight="1" thickBot="1" x14ac:dyDescent="0.3">
      <c r="A6" s="28" t="str">
        <f>'01 TITOLO CONTROLLO PERIODICO'!A6</f>
        <v>.</v>
      </c>
      <c r="B6" s="29"/>
      <c r="C6" s="29"/>
      <c r="D6" s="30"/>
      <c r="E6" s="909"/>
    </row>
    <row r="7" spans="1:7" ht="15.6" customHeight="1" thickBot="1" x14ac:dyDescent="0.3"/>
    <row r="8" spans="1:7" ht="83.1" customHeight="1" thickBot="1" x14ac:dyDescent="0.3">
      <c r="A8" s="910" t="s">
        <v>2476</v>
      </c>
      <c r="B8" s="911"/>
      <c r="C8" s="911"/>
      <c r="D8" s="911"/>
      <c r="E8" s="912"/>
    </row>
    <row r="9" spans="1:7" ht="17.100000000000001" customHeight="1" thickBot="1" x14ac:dyDescent="0.3"/>
    <row r="10" spans="1:7" s="256" customFormat="1" ht="18" customHeight="1" x14ac:dyDescent="0.2">
      <c r="A10" s="531" t="s">
        <v>2087</v>
      </c>
      <c r="B10" s="298">
        <f>IF('04 TITOLO CONTROLLO VERIFICA 01'!B10&gt;0,'04 TITOLO CONTROLLO VERIFICA 01'!B10,"")</f>
        <v>44177</v>
      </c>
      <c r="C10" s="257"/>
      <c r="D10" s="257"/>
      <c r="E10" s="258"/>
    </row>
    <row r="11" spans="1:7" s="256" customFormat="1" ht="18" customHeight="1" x14ac:dyDescent="0.2">
      <c r="A11" s="532" t="s">
        <v>2088</v>
      </c>
      <c r="B11" s="259">
        <f>IF('04 TITOLO CONTROLLO VERIFICA 02'!B11&gt;0,'04 TITOLO CONTROLLO VERIFICA 02'!B11,"")</f>
        <v>44542</v>
      </c>
      <c r="C11" s="260"/>
      <c r="D11" s="260"/>
      <c r="E11" s="261"/>
    </row>
    <row r="12" spans="1:7" s="256" customFormat="1" ht="18" customHeight="1" x14ac:dyDescent="0.2">
      <c r="A12" s="532" t="s">
        <v>2089</v>
      </c>
      <c r="B12" s="299">
        <v>45272</v>
      </c>
      <c r="C12" s="260"/>
      <c r="D12" s="260"/>
      <c r="E12" s="261"/>
    </row>
    <row r="13" spans="1:7" s="256" customFormat="1" ht="18" customHeight="1" x14ac:dyDescent="0.2">
      <c r="A13" s="532" t="s">
        <v>2472</v>
      </c>
      <c r="B13" s="486" t="str">
        <f>IF('01 TITOLO CONTROLLO PERIODICO'!B11&gt;0,'01 TITOLO CONTROLLO PERIODICO'!B11,"")</f>
        <v>Sinore Ponte</v>
      </c>
      <c r="C13" s="487"/>
      <c r="D13" s="903" t="str">
        <f>IF('01 TITOLO CONTROLLO PERIODICO'!D11&gt;0,'01 TITOLO CONTROLLO PERIODICO'!D11,"")</f>
        <v>OPC Esempio</v>
      </c>
      <c r="E13" s="920"/>
    </row>
    <row r="14" spans="1:7" s="256" customFormat="1" ht="18" customHeight="1" x14ac:dyDescent="0.2">
      <c r="A14" s="253" t="s">
        <v>2457</v>
      </c>
      <c r="B14" s="486" t="str">
        <f>IF('01 TITOLO CONTROLLO PERIODICO'!B12&gt;0,'01 TITOLO CONTROLLO PERIODICO'!B12,"")</f>
        <v>ospitale</v>
      </c>
      <c r="C14" s="487"/>
      <c r="D14" s="487"/>
      <c r="E14" s="488"/>
    </row>
    <row r="15" spans="1:7" s="256" customFormat="1" ht="18" customHeight="1" x14ac:dyDescent="0.2">
      <c r="A15" s="532" t="s">
        <v>2468</v>
      </c>
      <c r="B15" s="265">
        <f>IF('01 TITOLO CONTROLLO PERIODICO'!B13&gt;0,'01 TITOLO CONTROLLO PERIODICO'!B13,"")</f>
        <v>1111111</v>
      </c>
      <c r="C15" s="265" t="str">
        <f>IF('01 TITOLO CONTROLLO PERIODICO'!C13&gt;0,'01 TITOLO CONTROLLO PERIODICO'!C13,"")</f>
        <v/>
      </c>
      <c r="D15" s="498" t="str">
        <f>IF('01 TITOLO CONTROLLO PERIODICO'!D13&gt;0,'01 TITOLO CONTROLLO PERIODICO'!D13,"")</f>
        <v/>
      </c>
      <c r="E15" s="499"/>
    </row>
    <row r="16" spans="1:7" s="256" customFormat="1" ht="18" customHeight="1" x14ac:dyDescent="0.2">
      <c r="A16" s="532" t="s">
        <v>2090</v>
      </c>
      <c r="B16" s="486" t="str">
        <f>IF('01 TITOLO CONTROLLO PERIODICO'!B14&gt;0,'01 TITOLO CONTROLLO PERIODICO'!B14,"")</f>
        <v>Via Esempio</v>
      </c>
      <c r="C16" s="487"/>
      <c r="D16" s="487"/>
      <c r="E16" s="488"/>
    </row>
    <row r="17" spans="1:5" s="256" customFormat="1" ht="18" customHeight="1" x14ac:dyDescent="0.2">
      <c r="A17" s="532" t="s">
        <v>2091</v>
      </c>
      <c r="B17" s="265">
        <f>IF('01 TITOLO CONTROLLO PERIODICO'!B15&gt;0,'01 TITOLO CONTROLLO PERIODICO'!B15,"")</f>
        <v>3333</v>
      </c>
      <c r="C17" s="903" t="str">
        <f>IF('01 TITOLO CONTROLLO PERIODICO'!C15&gt;0,'01 TITOLO CONTROLLO PERIODICO'!C15,"")</f>
        <v>Comunesempio</v>
      </c>
      <c r="D17" s="904"/>
      <c r="E17" s="488"/>
    </row>
    <row r="18" spans="1:5" s="256" customFormat="1" ht="18" customHeight="1" x14ac:dyDescent="0.2">
      <c r="A18" s="532" t="s">
        <v>2092</v>
      </c>
      <c r="B18" s="265">
        <f>IF('01 TITOLO CONTROLLO PERIODICO'!B16&gt;0,'01 TITOLO CONTROLLO PERIODICO'!B16,"")</f>
        <v>200000</v>
      </c>
      <c r="C18" s="498">
        <f>IF('01 TITOLO CONTROLLO PERIODICO'!C16&gt;0,'01 TITOLO CONTROLLO PERIODICO'!C16,"")</f>
        <v>600000</v>
      </c>
      <c r="D18" s="895"/>
      <c r="E18" s="896"/>
    </row>
    <row r="19" spans="1:5" s="256" customFormat="1" ht="18" customHeight="1" x14ac:dyDescent="0.2">
      <c r="A19" s="532" t="s">
        <v>2093</v>
      </c>
      <c r="B19" s="265" t="str">
        <f>IF('01 TITOLO CONTROLLO PERIODICO'!B17&gt;0,'01 TITOLO CONTROLLO PERIODICO'!B17,"")</f>
        <v>Completo</v>
      </c>
      <c r="C19" s="498"/>
      <c r="D19" s="487"/>
      <c r="E19" s="499"/>
    </row>
    <row r="20" spans="1:5" s="256" customFormat="1" ht="18" customHeight="1" x14ac:dyDescent="0.2">
      <c r="A20" s="720" t="s">
        <v>2094</v>
      </c>
      <c r="B20" s="721"/>
      <c r="C20" s="897"/>
      <c r="D20" s="487">
        <f>IF('01 TITOLO CONTROLLO PERIODICO'!D18&gt;0,'01 TITOLO CONTROLLO PERIODICO'!D18,"")</f>
        <v>2000</v>
      </c>
      <c r="E20" s="497"/>
    </row>
    <row r="21" spans="1:5" s="256" customFormat="1" ht="18" customHeight="1" x14ac:dyDescent="0.2">
      <c r="A21" s="720" t="s">
        <v>2095</v>
      </c>
      <c r="B21" s="721"/>
      <c r="C21" s="897"/>
      <c r="D21" s="500">
        <f>IF('01 TITOLO CONTROLLO PERIODICO'!D19&gt;0,'01 TITOLO CONTROLLO PERIODICO'!D19,"")</f>
        <v>46024</v>
      </c>
      <c r="E21" s="501"/>
    </row>
    <row r="22" spans="1:5" s="256" customFormat="1" ht="18" customHeight="1" thickBot="1" x14ac:dyDescent="0.25">
      <c r="A22" s="913" t="s">
        <v>2139</v>
      </c>
      <c r="B22" s="723"/>
      <c r="C22" s="914"/>
      <c r="D22" s="502">
        <f>IF('01 TITOLO CONTROLLO PERIODICO'!D20&gt;0,'01 TITOLO CONTROLLO PERIODICO'!D20,"")</f>
        <v>46025</v>
      </c>
      <c r="E22" s="503"/>
    </row>
    <row r="23" spans="1:5" s="256" customFormat="1" ht="14.45" hidden="1" customHeight="1" thickBot="1" x14ac:dyDescent="0.25">
      <c r="A23" s="915" t="s">
        <v>2104</v>
      </c>
      <c r="B23" s="716"/>
      <c r="C23" s="916"/>
      <c r="D23" s="685" t="str">
        <f>IF('01 TITOLO CONTROLLO PERIODICO'!D21&gt;0,'01 TITOLO CONTROLLO PERIODICO'!D21,"")</f>
        <v/>
      </c>
      <c r="E23" s="686"/>
    </row>
    <row r="24" spans="1:5" s="256" customFormat="1" ht="4.5" customHeight="1" thickBot="1" x14ac:dyDescent="0.25">
      <c r="A24" s="288"/>
      <c r="B24" s="288"/>
      <c r="C24" s="288"/>
      <c r="D24" s="288"/>
      <c r="E24" s="288"/>
    </row>
    <row r="25" spans="1:5" s="262" customFormat="1" ht="23.1" hidden="1" customHeight="1" thickBot="1" x14ac:dyDescent="0.3">
      <c r="A25" s="942" t="str">
        <f>"Teilnehmer ersten Nachkontrolle vom "&amp;TEXT(B10,"TT.MM.JJJJ")</f>
        <v>Teilnehmer ersten Nachkontrolle vom 12.12.2020</v>
      </c>
      <c r="B25" s="943"/>
      <c r="C25" s="943"/>
      <c r="D25" s="943"/>
      <c r="E25" s="944"/>
    </row>
    <row r="26" spans="1:5" s="262" customFormat="1" ht="13.5" hidden="1" thickBot="1" x14ac:dyDescent="0.3">
      <c r="A26" s="266" t="s">
        <v>38</v>
      </c>
      <c r="B26" s="992" t="s">
        <v>39</v>
      </c>
      <c r="C26" s="993"/>
      <c r="D26" s="890" t="s">
        <v>40</v>
      </c>
      <c r="E26" s="891"/>
    </row>
    <row r="27" spans="1:5" s="262" customFormat="1" ht="13.5" hidden="1" thickBot="1" x14ac:dyDescent="0.3">
      <c r="A27" s="267"/>
      <c r="B27" s="936" t="s">
        <v>44</v>
      </c>
      <c r="C27" s="937"/>
      <c r="D27" s="923" t="s">
        <v>40</v>
      </c>
      <c r="E27" s="924"/>
    </row>
    <row r="28" spans="1:5" s="262" customFormat="1" ht="13.5" hidden="1" thickBot="1" x14ac:dyDescent="0.3">
      <c r="A28" s="268"/>
      <c r="B28" s="938"/>
      <c r="C28" s="939"/>
      <c r="D28" s="925"/>
      <c r="E28" s="926"/>
    </row>
    <row r="29" spans="1:5" s="262" customFormat="1" ht="13.5" hidden="1" thickBot="1" x14ac:dyDescent="0.3">
      <c r="A29" s="269" t="s">
        <v>41</v>
      </c>
      <c r="B29" s="934" t="s">
        <v>45</v>
      </c>
      <c r="C29" s="935"/>
      <c r="D29" s="927" t="s">
        <v>46</v>
      </c>
      <c r="E29" s="928"/>
    </row>
    <row r="30" spans="1:5" s="262" customFormat="1" ht="13.5" hidden="1" thickBot="1" x14ac:dyDescent="0.3">
      <c r="A30" s="270"/>
      <c r="B30" s="938"/>
      <c r="C30" s="939"/>
      <c r="D30" s="925" t="s">
        <v>47</v>
      </c>
      <c r="E30" s="926"/>
    </row>
    <row r="31" spans="1:5" s="262" customFormat="1" ht="13.5" hidden="1" thickBot="1" x14ac:dyDescent="0.3">
      <c r="A31" s="271" t="s">
        <v>42</v>
      </c>
      <c r="B31" s="934" t="s">
        <v>43</v>
      </c>
      <c r="C31" s="935"/>
      <c r="D31" s="927" t="s">
        <v>46</v>
      </c>
      <c r="E31" s="928"/>
    </row>
    <row r="32" spans="1:5" s="262" customFormat="1" ht="13.5" hidden="1" thickBot="1" x14ac:dyDescent="0.3">
      <c r="A32" s="267"/>
      <c r="B32" s="936" t="s">
        <v>48</v>
      </c>
      <c r="C32" s="937"/>
      <c r="D32" s="945" t="s">
        <v>49</v>
      </c>
      <c r="E32" s="946"/>
    </row>
    <row r="33" spans="1:6" s="262" customFormat="1" ht="13.5" hidden="1" thickBot="1" x14ac:dyDescent="0.3">
      <c r="A33" s="270"/>
      <c r="B33" s="938"/>
      <c r="C33" s="939"/>
      <c r="D33" s="925"/>
      <c r="E33" s="926"/>
    </row>
    <row r="34" spans="1:6" s="262" customFormat="1" ht="13.5" hidden="1" thickBot="1" x14ac:dyDescent="0.3">
      <c r="A34" s="272" t="s">
        <v>19</v>
      </c>
      <c r="B34" s="940"/>
      <c r="C34" s="941"/>
      <c r="D34" s="947"/>
      <c r="E34" s="948"/>
    </row>
    <row r="35" spans="1:6" s="262" customFormat="1" ht="9" hidden="1" customHeight="1" thickBot="1" x14ac:dyDescent="0.3">
      <c r="A35" s="273"/>
      <c r="B35" s="274"/>
      <c r="C35" s="274"/>
      <c r="D35" s="275"/>
      <c r="E35" s="275"/>
    </row>
    <row r="36" spans="1:6" s="262" customFormat="1" ht="23.45" hidden="1" customHeight="1" thickBot="1" x14ac:dyDescent="0.3">
      <c r="A36" s="892" t="str">
        <f>"Teilnehmer zweiten Nachkontrolle vom "&amp;TEXT(B11,"TT.MM.JJJJ")</f>
        <v>Teilnehmer zweiten Nachkontrolle vom 12.12.2021</v>
      </c>
      <c r="B36" s="893"/>
      <c r="C36" s="893"/>
      <c r="D36" s="893"/>
      <c r="E36" s="894"/>
    </row>
    <row r="37" spans="1:6" s="262" customFormat="1" ht="13.5" hidden="1" thickBot="1" x14ac:dyDescent="0.3">
      <c r="A37" s="266" t="s">
        <v>18</v>
      </c>
      <c r="B37" s="992" t="s">
        <v>31</v>
      </c>
      <c r="C37" s="993"/>
      <c r="D37" s="890" t="s">
        <v>17</v>
      </c>
      <c r="E37" s="891"/>
    </row>
    <row r="38" spans="1:6" s="262" customFormat="1" ht="13.5" hidden="1" thickBot="1" x14ac:dyDescent="0.3">
      <c r="A38" s="267"/>
      <c r="B38" s="936"/>
      <c r="C38" s="937"/>
      <c r="D38" s="923"/>
      <c r="E38" s="924"/>
    </row>
    <row r="39" spans="1:6" s="262" customFormat="1" ht="13.5" hidden="1" thickBot="1" x14ac:dyDescent="0.3">
      <c r="A39" s="268"/>
      <c r="B39" s="938"/>
      <c r="C39" s="939"/>
      <c r="D39" s="925"/>
      <c r="E39" s="926"/>
    </row>
    <row r="40" spans="1:6" s="262" customFormat="1" ht="13.5" hidden="1" thickBot="1" x14ac:dyDescent="0.3">
      <c r="A40" s="269" t="s">
        <v>26</v>
      </c>
      <c r="B40" s="934" t="s">
        <v>31</v>
      </c>
      <c r="C40" s="935"/>
      <c r="D40" s="927" t="s">
        <v>17</v>
      </c>
      <c r="E40" s="928"/>
    </row>
    <row r="41" spans="1:6" s="262" customFormat="1" ht="13.5" hidden="1" thickBot="1" x14ac:dyDescent="0.3">
      <c r="A41" s="270"/>
      <c r="B41" s="938"/>
      <c r="C41" s="939"/>
      <c r="D41" s="925"/>
      <c r="E41" s="926"/>
    </row>
    <row r="42" spans="1:6" s="262" customFormat="1" ht="13.5" hidden="1" thickBot="1" x14ac:dyDescent="0.3">
      <c r="A42" s="271" t="s">
        <v>20</v>
      </c>
      <c r="B42" s="934" t="s">
        <v>31</v>
      </c>
      <c r="C42" s="935"/>
      <c r="D42" s="927" t="s">
        <v>17</v>
      </c>
      <c r="E42" s="928"/>
    </row>
    <row r="43" spans="1:6" s="262" customFormat="1" ht="13.5" hidden="1" thickBot="1" x14ac:dyDescent="0.3">
      <c r="A43" s="267"/>
      <c r="B43" s="936"/>
      <c r="C43" s="937"/>
      <c r="D43" s="945"/>
      <c r="E43" s="946"/>
    </row>
    <row r="44" spans="1:6" s="262" customFormat="1" ht="13.5" hidden="1" thickBot="1" x14ac:dyDescent="0.3">
      <c r="A44" s="270"/>
      <c r="B44" s="938"/>
      <c r="C44" s="939"/>
      <c r="D44" s="925"/>
      <c r="E44" s="926"/>
    </row>
    <row r="45" spans="1:6" s="262" customFormat="1" ht="13.5" hidden="1" thickBot="1" x14ac:dyDescent="0.3">
      <c r="A45" s="272" t="s">
        <v>19</v>
      </c>
      <c r="B45" s="940"/>
      <c r="C45" s="941"/>
      <c r="D45" s="947"/>
      <c r="E45" s="948"/>
    </row>
    <row r="46" spans="1:6" s="262" customFormat="1" ht="7.7" hidden="1" customHeight="1" thickBot="1" x14ac:dyDescent="0.3">
      <c r="A46" s="276"/>
      <c r="B46" s="277"/>
      <c r="C46" s="278"/>
      <c r="D46" s="279"/>
      <c r="E46" s="280"/>
    </row>
    <row r="47" spans="1:6" s="262" customFormat="1" ht="23.1" customHeight="1" thickBot="1" x14ac:dyDescent="0.3">
      <c r="A47" s="942" t="str">
        <f>"Partecipanti al terzo controllo di verifica del  "&amp;TEXT(B12,"TT.MM.JJJJ")</f>
        <v>Partecipanti al terzo controllo di verifica del  12.12.2023</v>
      </c>
      <c r="B47" s="943"/>
      <c r="C47" s="943"/>
      <c r="D47" s="943"/>
      <c r="E47" s="944"/>
      <c r="F47" s="538"/>
    </row>
    <row r="48" spans="1:6" s="262" customFormat="1" ht="25.5" x14ac:dyDescent="0.25">
      <c r="A48" s="539" t="s">
        <v>2474</v>
      </c>
      <c r="B48" s="905" t="s">
        <v>2140</v>
      </c>
      <c r="C48" s="906"/>
      <c r="D48" s="921" t="s">
        <v>2107</v>
      </c>
      <c r="E48" s="922"/>
    </row>
    <row r="49" spans="1:5" s="262" customFormat="1" ht="20.100000000000001" customHeight="1" x14ac:dyDescent="0.25">
      <c r="A49" s="673"/>
      <c r="B49" s="677"/>
      <c r="C49" s="678"/>
      <c r="D49" s="681"/>
      <c r="E49" s="682"/>
    </row>
    <row r="50" spans="1:5" s="262" customFormat="1" ht="20.100000000000001" customHeight="1" x14ac:dyDescent="0.25">
      <c r="A50" s="674"/>
      <c r="B50" s="898"/>
      <c r="C50" s="898"/>
      <c r="D50" s="1035"/>
      <c r="E50" s="1036"/>
    </row>
    <row r="51" spans="1:5" s="262" customFormat="1" ht="20.100000000000001" customHeight="1" x14ac:dyDescent="0.25">
      <c r="A51" s="674"/>
      <c r="B51" s="898"/>
      <c r="C51" s="898"/>
      <c r="D51" s="902"/>
      <c r="E51" s="1031"/>
    </row>
    <row r="52" spans="1:5" s="262" customFormat="1" ht="20.100000000000001" customHeight="1" x14ac:dyDescent="0.25">
      <c r="A52" s="675"/>
      <c r="B52" s="898"/>
      <c r="C52" s="898"/>
      <c r="D52" s="902"/>
      <c r="E52" s="1031"/>
    </row>
    <row r="53" spans="1:5" s="262" customFormat="1" ht="20.100000000000001" customHeight="1" x14ac:dyDescent="0.25">
      <c r="A53" s="674"/>
      <c r="B53" s="898"/>
      <c r="C53" s="898"/>
      <c r="D53" s="902"/>
      <c r="E53" s="1031"/>
    </row>
    <row r="54" spans="1:5" s="262" customFormat="1" ht="20.100000000000001" customHeight="1" x14ac:dyDescent="0.25">
      <c r="A54" s="675"/>
      <c r="B54" s="898"/>
      <c r="C54" s="898"/>
      <c r="D54" s="902"/>
      <c r="E54" s="1031"/>
    </row>
    <row r="55" spans="1:5" s="262" customFormat="1" ht="20.100000000000001" customHeight="1" x14ac:dyDescent="0.25">
      <c r="A55" s="674"/>
      <c r="B55" s="898"/>
      <c r="C55" s="898"/>
      <c r="D55" s="902"/>
      <c r="E55" s="1031"/>
    </row>
    <row r="56" spans="1:5" s="262" customFormat="1" ht="20.100000000000001" customHeight="1" x14ac:dyDescent="0.25">
      <c r="A56" s="674"/>
      <c r="B56" s="898"/>
      <c r="C56" s="898"/>
      <c r="D56" s="902"/>
      <c r="E56" s="1031"/>
    </row>
    <row r="57" spans="1:5" s="262" customFormat="1" ht="20.100000000000001" customHeight="1" x14ac:dyDescent="0.25">
      <c r="A57" s="687"/>
      <c r="B57" s="1032"/>
      <c r="C57" s="1032"/>
      <c r="D57" s="1033"/>
      <c r="E57" s="1034"/>
    </row>
    <row r="58" spans="1:5" s="256" customFormat="1" ht="12.75" x14ac:dyDescent="0.2">
      <c r="A58" s="281"/>
      <c r="B58" s="282"/>
      <c r="C58" s="283"/>
      <c r="D58" s="284"/>
      <c r="E58" s="285"/>
    </row>
    <row r="59" spans="1:5" s="256" customFormat="1" ht="20.45" hidden="1" customHeight="1" x14ac:dyDescent="0.2">
      <c r="A59" s="281"/>
      <c r="B59" s="281"/>
      <c r="C59" s="283"/>
      <c r="D59" s="284"/>
      <c r="E59" s="285"/>
    </row>
    <row r="60" spans="1:5" s="256" customFormat="1" ht="20.100000000000001" hidden="1" customHeight="1" x14ac:dyDescent="0.2">
      <c r="A60" s="281"/>
      <c r="B60" s="281"/>
      <c r="C60" s="283"/>
      <c r="D60" s="284"/>
      <c r="E60" s="285"/>
    </row>
    <row r="61" spans="1:5" s="288" customFormat="1" ht="18.95" hidden="1" customHeight="1" x14ac:dyDescent="0.2">
      <c r="A61" s="303" t="str">
        <f>"Ergebnis der ersten Nachkontrolle nach PAK vom "&amp;TEXT(B10,"TT.MM.JJJJ")</f>
        <v>Ergebnis der ersten Nachkontrolle nach PAK vom 12.12.2020</v>
      </c>
      <c r="B61" s="304"/>
      <c r="C61" s="304"/>
      <c r="D61" s="315"/>
      <c r="E61" s="304"/>
    </row>
    <row r="62" spans="1:5" s="288" customFormat="1" ht="14.45" hidden="1" customHeight="1" thickBot="1" x14ac:dyDescent="0.25">
      <c r="D62" s="285"/>
    </row>
    <row r="63" spans="1:5" s="287" customFormat="1" ht="24.95" hidden="1" customHeight="1" x14ac:dyDescent="0.25">
      <c r="A63" s="305" t="s">
        <v>8</v>
      </c>
      <c r="B63" s="306" t="s">
        <v>5</v>
      </c>
      <c r="C63" s="307" t="s">
        <v>6</v>
      </c>
      <c r="D63" s="308" t="s">
        <v>7</v>
      </c>
      <c r="E63" s="309" t="s">
        <v>14</v>
      </c>
    </row>
    <row r="64" spans="1:5" s="286" customFormat="1" ht="24.95" hidden="1" customHeight="1" x14ac:dyDescent="0.25">
      <c r="A64" s="310" t="s">
        <v>29</v>
      </c>
      <c r="B64" s="311" t="e">
        <f>#REF!</f>
        <v>#REF!</v>
      </c>
      <c r="C64" s="312" t="e">
        <f>#REF!</f>
        <v>#REF!</v>
      </c>
      <c r="D64" s="313" t="e">
        <f>#REF!</f>
        <v>#REF!</v>
      </c>
      <c r="E64" s="314" t="e">
        <f>#REF!</f>
        <v>#REF!</v>
      </c>
    </row>
    <row r="65" spans="1:5" s="286" customFormat="1" ht="24.95" hidden="1" customHeight="1" x14ac:dyDescent="0.25">
      <c r="A65" s="310" t="s">
        <v>9</v>
      </c>
      <c r="B65" s="311" t="e">
        <f>#REF!</f>
        <v>#REF!</v>
      </c>
      <c r="C65" s="312" t="e">
        <f>#REF!</f>
        <v>#REF!</v>
      </c>
      <c r="D65" s="48" t="e">
        <f>#REF!</f>
        <v>#REF!</v>
      </c>
      <c r="E65" s="314" t="e">
        <f>#REF!</f>
        <v>#REF!</v>
      </c>
    </row>
    <row r="66" spans="1:5" s="286" customFormat="1" ht="24.95" hidden="1" customHeight="1" x14ac:dyDescent="0.25">
      <c r="A66" s="310" t="s">
        <v>10</v>
      </c>
      <c r="B66" s="311" t="e">
        <f>#REF!</f>
        <v>#REF!</v>
      </c>
      <c r="C66" s="312" t="e">
        <f>#REF!</f>
        <v>#REF!</v>
      </c>
      <c r="D66" s="48" t="e">
        <f>#REF!</f>
        <v>#REF!</v>
      </c>
      <c r="E66" s="314" t="e">
        <f>#REF!</f>
        <v>#REF!</v>
      </c>
    </row>
    <row r="67" spans="1:5" s="286" customFormat="1" ht="24.95" hidden="1" customHeight="1" x14ac:dyDescent="0.25">
      <c r="A67" s="310" t="s">
        <v>11</v>
      </c>
      <c r="B67" s="311" t="e">
        <f>#REF!</f>
        <v>#REF!</v>
      </c>
      <c r="C67" s="312" t="e">
        <f>#REF!</f>
        <v>#REF!</v>
      </c>
      <c r="D67" s="313" t="e">
        <f>#REF!</f>
        <v>#REF!</v>
      </c>
      <c r="E67" s="314" t="e">
        <f>#REF!</f>
        <v>#REF!</v>
      </c>
    </row>
    <row r="68" spans="1:5" s="286" customFormat="1" ht="24.95" hidden="1" customHeight="1" x14ac:dyDescent="0.25">
      <c r="A68" s="310" t="s">
        <v>12</v>
      </c>
      <c r="B68" s="311" t="e">
        <f>#REF!</f>
        <v>#REF!</v>
      </c>
      <c r="C68" s="312" t="e">
        <f>#REF!</f>
        <v>#REF!</v>
      </c>
      <c r="D68" s="313" t="e">
        <f>#REF!</f>
        <v>#REF!</v>
      </c>
      <c r="E68" s="314" t="e">
        <f>#REF!</f>
        <v>#REF!</v>
      </c>
    </row>
    <row r="69" spans="1:5" s="286" customFormat="1" ht="24.95" hidden="1" customHeight="1" x14ac:dyDescent="0.25">
      <c r="A69" s="310" t="s">
        <v>35</v>
      </c>
      <c r="B69" s="311" t="e">
        <f>#REF!</f>
        <v>#REF!</v>
      </c>
      <c r="C69" s="312" t="e">
        <f>#REF!</f>
        <v>#REF!</v>
      </c>
      <c r="D69" s="313" t="e">
        <f>#REF!</f>
        <v>#REF!</v>
      </c>
      <c r="E69" s="314" t="e">
        <f>#REF!</f>
        <v>#REF!</v>
      </c>
    </row>
    <row r="70" spans="1:5" s="286" customFormat="1" ht="24.95" hidden="1" customHeight="1" x14ac:dyDescent="0.25">
      <c r="A70" s="310" t="s">
        <v>13</v>
      </c>
      <c r="B70" s="311" t="e">
        <f>#REF!</f>
        <v>#REF!</v>
      </c>
      <c r="C70" s="312" t="e">
        <f>#REF!</f>
        <v>#REF!</v>
      </c>
      <c r="D70" s="313" t="e">
        <f>#REF!</f>
        <v>#REF!</v>
      </c>
      <c r="E70" s="314" t="e">
        <f>#REF!</f>
        <v>#REF!</v>
      </c>
    </row>
    <row r="71" spans="1:5" s="286" customFormat="1" ht="24.95" hidden="1" customHeight="1" x14ac:dyDescent="0.25">
      <c r="A71" s="310" t="s">
        <v>28</v>
      </c>
      <c r="B71" s="311" t="e">
        <f>#REF!</f>
        <v>#REF!</v>
      </c>
      <c r="C71" s="312" t="e">
        <f>#REF!</f>
        <v>#REF!</v>
      </c>
      <c r="D71" s="313" t="e">
        <f>#REF!</f>
        <v>#REF!</v>
      </c>
      <c r="E71" s="314" t="e">
        <f>#REF!</f>
        <v>#REF!</v>
      </c>
    </row>
    <row r="72" spans="1:5" s="286" customFormat="1" ht="24.95" hidden="1" customHeight="1" thickBot="1" x14ac:dyDescent="0.3">
      <c r="A72" s="50" t="s">
        <v>15</v>
      </c>
      <c r="B72" s="51" t="e">
        <f>SUM(B64:B71)</f>
        <v>#REF!</v>
      </c>
      <c r="C72" s="52" t="e">
        <f>SUM(C64:C71)</f>
        <v>#REF!</v>
      </c>
      <c r="D72" s="53" t="e">
        <f>SUM(D64:D71)</f>
        <v>#REF!</v>
      </c>
      <c r="E72" s="83" t="e">
        <f>SUM(E64:E71)</f>
        <v>#REF!</v>
      </c>
    </row>
    <row r="73" spans="1:5" s="286" customFormat="1" ht="8.1" hidden="1" customHeight="1" x14ac:dyDescent="0.25">
      <c r="A73" s="54"/>
      <c r="B73" s="55"/>
      <c r="C73" s="55"/>
      <c r="D73" s="55"/>
      <c r="E73" s="55"/>
    </row>
    <row r="74" spans="1:5" s="288" customFormat="1" ht="12.75" hidden="1" x14ac:dyDescent="0.2">
      <c r="A74" s="300" t="s">
        <v>32</v>
      </c>
      <c r="B74" s="300"/>
      <c r="C74" s="300"/>
      <c r="D74" s="300"/>
      <c r="E74" s="300"/>
    </row>
    <row r="75" spans="1:5" s="288" customFormat="1" ht="8.1" hidden="1" customHeight="1" thickBot="1" x14ac:dyDescent="0.25"/>
    <row r="76" spans="1:5" s="288" customFormat="1" ht="16.5" hidden="1" customHeight="1" x14ac:dyDescent="0.2">
      <c r="A76" s="289" t="s">
        <v>5</v>
      </c>
      <c r="B76" s="252"/>
      <c r="C76" s="1024"/>
      <c r="D76" s="1025"/>
      <c r="E76" s="1026"/>
    </row>
    <row r="77" spans="1:5" s="288" customFormat="1" ht="16.5" hidden="1" customHeight="1" x14ac:dyDescent="0.2">
      <c r="A77" s="290" t="s">
        <v>6</v>
      </c>
      <c r="B77" s="291"/>
      <c r="C77" s="1013"/>
      <c r="D77" s="1014"/>
      <c r="E77" s="1015"/>
    </row>
    <row r="78" spans="1:5" s="288" customFormat="1" ht="16.5" hidden="1" customHeight="1" x14ac:dyDescent="0.2">
      <c r="A78" s="290" t="s">
        <v>7</v>
      </c>
      <c r="B78" s="291"/>
      <c r="C78" s="1013"/>
      <c r="D78" s="1014"/>
      <c r="E78" s="1015"/>
    </row>
    <row r="79" spans="1:5" s="288" customFormat="1" ht="16.5" hidden="1" customHeight="1" thickBot="1" x14ac:dyDescent="0.25">
      <c r="A79" s="292" t="s">
        <v>14</v>
      </c>
      <c r="B79" s="293"/>
      <c r="C79" s="1016"/>
      <c r="D79" s="1017"/>
      <c r="E79" s="1018"/>
    </row>
    <row r="80" spans="1:5" s="288" customFormat="1" ht="16.5" hidden="1" customHeight="1" x14ac:dyDescent="0.2">
      <c r="B80" s="294"/>
      <c r="C80" s="294"/>
      <c r="D80" s="294"/>
      <c r="E80" s="294"/>
    </row>
    <row r="81" spans="1:5" s="286" customFormat="1" ht="26.1" hidden="1" customHeight="1" thickBot="1" x14ac:dyDescent="0.3">
      <c r="A81" s="287" t="s">
        <v>36</v>
      </c>
      <c r="E81" s="295" t="s">
        <v>22</v>
      </c>
    </row>
    <row r="82" spans="1:5" s="288" customFormat="1" ht="51" hidden="1" customHeight="1" thickBot="1" x14ac:dyDescent="0.25">
      <c r="A82" s="1019" t="str">
        <f>IF(E81="Ja",'Dati di base '!A33,IF(E81="nein",'Dati di base '!A34,IF(E81="Abgeschlossen",'Dati di base '!A35,"")))</f>
        <v>Il controllo di verifica sarà effettuato in occasione del prossimo controllo periodico. Il proprietario deve trasmettere entro il 00.01.1900 all'ufficio cantonale tutta la documentazione necessaria che attesti i difetti ancora in sospeso.</v>
      </c>
      <c r="B82" s="1020"/>
      <c r="C82" s="1020"/>
      <c r="D82" s="1020"/>
      <c r="E82" s="1021"/>
    </row>
    <row r="83" spans="1:5" s="288" customFormat="1" ht="18" hidden="1" customHeight="1" x14ac:dyDescent="0.2">
      <c r="A83" s="949"/>
      <c r="B83" s="949"/>
      <c r="C83" s="949"/>
      <c r="D83" s="949"/>
      <c r="E83" s="949"/>
    </row>
    <row r="84" spans="1:5" s="288" customFormat="1" ht="16.5" hidden="1" customHeight="1" thickBot="1" x14ac:dyDescent="0.25">
      <c r="A84" s="296"/>
      <c r="B84" s="296"/>
      <c r="C84" s="296"/>
      <c r="D84" s="296"/>
      <c r="E84" s="296"/>
    </row>
    <row r="85" spans="1:5" s="288" customFormat="1" ht="16.5" hidden="1" customHeight="1" x14ac:dyDescent="0.2">
      <c r="A85" s="1004" t="s">
        <v>30</v>
      </c>
      <c r="B85" s="1005"/>
      <c r="C85" s="1005"/>
      <c r="D85" s="1005"/>
      <c r="E85" s="1006"/>
    </row>
    <row r="86" spans="1:5" s="288" customFormat="1" ht="67.349999999999994" hidden="1" customHeight="1" thickBot="1" x14ac:dyDescent="0.25">
      <c r="A86" s="1007" t="s">
        <v>33</v>
      </c>
      <c r="B86" s="1008"/>
      <c r="C86" s="1008"/>
      <c r="D86" s="1008"/>
      <c r="E86" s="1009"/>
    </row>
    <row r="87" spans="1:5" s="288" customFormat="1" ht="16.5" hidden="1" customHeight="1" x14ac:dyDescent="0.2"/>
    <row r="88" spans="1:5" s="256" customFormat="1" ht="16.5" hidden="1" customHeight="1" x14ac:dyDescent="0.2">
      <c r="A88" s="288" t="str">
        <f>'01 TITOLO CONTROLLO PERIODICO'!A1&amp;",  "&amp;'01 TITOLO CONTROLLO PERIODICO'!A2&amp;"  "</f>
        <v xml:space="preserve">Repubblica e Cantone Ticino,  Dipartimento delle Istituzioni  </v>
      </c>
      <c r="B88" s="288"/>
      <c r="C88" s="288"/>
      <c r="D88" s="288"/>
      <c r="E88" s="288"/>
    </row>
    <row r="89" spans="1:5" s="297" customFormat="1" ht="16.5" hidden="1" customHeight="1" x14ac:dyDescent="0.2">
      <c r="A89" s="288"/>
      <c r="B89" s="288"/>
      <c r="C89" s="288"/>
      <c r="D89" s="288"/>
      <c r="E89" s="288"/>
    </row>
    <row r="90" spans="1:5" s="297" customFormat="1" ht="16.5" hidden="1" customHeight="1" x14ac:dyDescent="0.2">
      <c r="A90" s="288"/>
      <c r="B90" s="288"/>
      <c r="C90" s="288"/>
      <c r="D90" s="288"/>
      <c r="E90" s="288"/>
    </row>
    <row r="91" spans="1:5" s="297" customFormat="1" ht="16.5" hidden="1" customHeight="1" x14ac:dyDescent="0.2">
      <c r="A91" s="288" t="str">
        <f>"Ort: "&amp;'01 TITOLO CONTROLLO PERIODICO'!C15</f>
        <v>Ort: Comunesempio</v>
      </c>
      <c r="B91" s="288" t="str">
        <f>"Datum: "&amp;TEXT(B10,"TT.MM.JJJJ")</f>
        <v>Datum: 12.12.2020</v>
      </c>
      <c r="C91" s="288"/>
      <c r="D91" s="288" t="s">
        <v>23</v>
      </c>
      <c r="E91" s="288" t="s">
        <v>24</v>
      </c>
    </row>
    <row r="92" spans="1:5" s="256" customFormat="1" ht="16.5" hidden="1" customHeight="1" x14ac:dyDescent="0.2"/>
    <row r="93" spans="1:5" s="256" customFormat="1" ht="16.5" hidden="1" customHeight="1" x14ac:dyDescent="0.2"/>
    <row r="94" spans="1:5" s="256" customFormat="1" ht="16.5" hidden="1" customHeight="1" x14ac:dyDescent="0.2">
      <c r="A94" s="288" t="s">
        <v>37</v>
      </c>
    </row>
    <row r="95" spans="1:5" s="256" customFormat="1" ht="16.5" hidden="1" customHeight="1" x14ac:dyDescent="0.2">
      <c r="A95" s="288"/>
      <c r="B95" s="288"/>
      <c r="C95" s="288"/>
      <c r="D95" s="288"/>
      <c r="E95" s="288"/>
    </row>
    <row r="96" spans="1:5" s="256" customFormat="1" ht="18.600000000000001" hidden="1" customHeight="1" x14ac:dyDescent="0.2">
      <c r="A96" s="288"/>
      <c r="B96" s="288"/>
      <c r="C96" s="288"/>
      <c r="D96" s="288"/>
      <c r="E96" s="288"/>
    </row>
    <row r="97" spans="1:5" s="288" customFormat="1" ht="30.6" hidden="1" customHeight="1" x14ac:dyDescent="0.2">
      <c r="A97" s="303" t="str">
        <f>"Ergebnis der zweiten Nachkontrolle vom "&amp;TEXT(B11,"TT.MM.JJJJ")</f>
        <v>Ergebnis der zweiten Nachkontrolle vom 12.12.2021</v>
      </c>
      <c r="B97" s="304"/>
      <c r="C97" s="304"/>
      <c r="D97" s="316"/>
      <c r="E97" s="304"/>
    </row>
    <row r="98" spans="1:5" s="288" customFormat="1" ht="12.75" hidden="1" x14ac:dyDescent="0.2"/>
    <row r="99" spans="1:5" s="317" customFormat="1" ht="24.95" hidden="1" customHeight="1" x14ac:dyDescent="0.25">
      <c r="A99" s="84" t="s">
        <v>8</v>
      </c>
      <c r="B99" s="85" t="s">
        <v>5</v>
      </c>
      <c r="C99" s="86" t="s">
        <v>6</v>
      </c>
      <c r="D99" s="87" t="s">
        <v>7</v>
      </c>
      <c r="E99" s="88" t="s">
        <v>14</v>
      </c>
    </row>
    <row r="100" spans="1:5" s="286" customFormat="1" ht="24.95" hidden="1" customHeight="1" x14ac:dyDescent="0.25">
      <c r="A100" s="310" t="s">
        <v>29</v>
      </c>
      <c r="B100" s="311" t="e">
        <f>#REF!</f>
        <v>#REF!</v>
      </c>
      <c r="C100" s="312" t="e">
        <f>#REF!</f>
        <v>#REF!</v>
      </c>
      <c r="D100" s="313" t="e">
        <f>#REF!</f>
        <v>#REF!</v>
      </c>
      <c r="E100" s="314" t="e">
        <f>#REF!</f>
        <v>#REF!</v>
      </c>
    </row>
    <row r="101" spans="1:5" s="286" customFormat="1" ht="24.95" hidden="1" customHeight="1" x14ac:dyDescent="0.25">
      <c r="A101" s="310" t="s">
        <v>9</v>
      </c>
      <c r="B101" s="311" t="e">
        <f>#REF!</f>
        <v>#REF!</v>
      </c>
      <c r="C101" s="312" t="e">
        <f>#REF!</f>
        <v>#REF!</v>
      </c>
      <c r="D101" s="313" t="e">
        <f>#REF!</f>
        <v>#REF!</v>
      </c>
      <c r="E101" s="314" t="e">
        <f>#REF!</f>
        <v>#REF!</v>
      </c>
    </row>
    <row r="102" spans="1:5" s="286" customFormat="1" ht="24.95" hidden="1" customHeight="1" x14ac:dyDescent="0.25">
      <c r="A102" s="310" t="s">
        <v>10</v>
      </c>
      <c r="B102" s="311" t="e">
        <f>#REF!</f>
        <v>#REF!</v>
      </c>
      <c r="C102" s="312" t="e">
        <f>#REF!</f>
        <v>#REF!</v>
      </c>
      <c r="D102" s="313" t="e">
        <f>#REF!</f>
        <v>#REF!</v>
      </c>
      <c r="E102" s="314" t="e">
        <f>#REF!</f>
        <v>#REF!</v>
      </c>
    </row>
    <row r="103" spans="1:5" s="286" customFormat="1" ht="24.95" hidden="1" customHeight="1" x14ac:dyDescent="0.25">
      <c r="A103" s="310" t="s">
        <v>11</v>
      </c>
      <c r="B103" s="311" t="e">
        <f>#REF!</f>
        <v>#REF!</v>
      </c>
      <c r="C103" s="312" t="e">
        <f>#REF!</f>
        <v>#REF!</v>
      </c>
      <c r="D103" s="313" t="e">
        <f>#REF!</f>
        <v>#REF!</v>
      </c>
      <c r="E103" s="314" t="e">
        <f>#REF!</f>
        <v>#REF!</v>
      </c>
    </row>
    <row r="104" spans="1:5" s="286" customFormat="1" ht="24.95" hidden="1" customHeight="1" x14ac:dyDescent="0.25">
      <c r="A104" s="310" t="s">
        <v>12</v>
      </c>
      <c r="B104" s="311" t="e">
        <f>#REF!</f>
        <v>#REF!</v>
      </c>
      <c r="C104" s="312" t="e">
        <f>#REF!</f>
        <v>#REF!</v>
      </c>
      <c r="D104" s="313" t="e">
        <f>#REF!</f>
        <v>#REF!</v>
      </c>
      <c r="E104" s="314" t="e">
        <f>#REF!</f>
        <v>#REF!</v>
      </c>
    </row>
    <row r="105" spans="1:5" s="286" customFormat="1" ht="24.95" hidden="1" customHeight="1" x14ac:dyDescent="0.25">
      <c r="A105" s="310" t="s">
        <v>34</v>
      </c>
      <c r="B105" s="311" t="e">
        <f>#REF!</f>
        <v>#REF!</v>
      </c>
      <c r="C105" s="312" t="e">
        <f>#REF!</f>
        <v>#REF!</v>
      </c>
      <c r="D105" s="313" t="e">
        <f>#REF!</f>
        <v>#REF!</v>
      </c>
      <c r="E105" s="314" t="e">
        <f>#REF!</f>
        <v>#REF!</v>
      </c>
    </row>
    <row r="106" spans="1:5" s="286" customFormat="1" ht="24.95" hidden="1" customHeight="1" x14ac:dyDescent="0.25">
      <c r="A106" s="310" t="s">
        <v>13</v>
      </c>
      <c r="B106" s="311" t="e">
        <f>#REF!</f>
        <v>#REF!</v>
      </c>
      <c r="C106" s="312" t="e">
        <f>#REF!</f>
        <v>#REF!</v>
      </c>
      <c r="D106" s="313" t="e">
        <f>#REF!</f>
        <v>#REF!</v>
      </c>
      <c r="E106" s="314" t="e">
        <f>#REF!</f>
        <v>#REF!</v>
      </c>
    </row>
    <row r="107" spans="1:5" s="286" customFormat="1" ht="24.95" hidden="1" customHeight="1" x14ac:dyDescent="0.25">
      <c r="A107" s="310" t="s">
        <v>28</v>
      </c>
      <c r="B107" s="311" t="e">
        <f>#REF!</f>
        <v>#REF!</v>
      </c>
      <c r="C107" s="312" t="e">
        <f>#REF!</f>
        <v>#REF!</v>
      </c>
      <c r="D107" s="313" t="e">
        <f>#REF!</f>
        <v>#REF!</v>
      </c>
      <c r="E107" s="314" t="e">
        <f>#REF!</f>
        <v>#REF!</v>
      </c>
    </row>
    <row r="108" spans="1:5" s="286" customFormat="1" ht="24.95" hidden="1" customHeight="1" thickBot="1" x14ac:dyDescent="0.3">
      <c r="A108" s="50" t="s">
        <v>15</v>
      </c>
      <c r="B108" s="51" t="e">
        <f>SUM(B100:B107)</f>
        <v>#REF!</v>
      </c>
      <c r="C108" s="52" t="e">
        <f>SUM(C100:C107)</f>
        <v>#REF!</v>
      </c>
      <c r="D108" s="53" t="e">
        <f>SUM(D100:D107)</f>
        <v>#REF!</v>
      </c>
      <c r="E108" s="83" t="e">
        <f>SUM(E100:E107)</f>
        <v>#REF!</v>
      </c>
    </row>
    <row r="109" spans="1:5" s="286" customFormat="1" ht="19.5" hidden="1" customHeight="1" x14ac:dyDescent="0.25">
      <c r="A109" s="54"/>
      <c r="B109" s="55"/>
      <c r="C109" s="55"/>
      <c r="D109" s="55"/>
      <c r="E109" s="55"/>
    </row>
    <row r="110" spans="1:5" s="300" customFormat="1" ht="12.75" hidden="1" x14ac:dyDescent="0.2">
      <c r="A110" s="300" t="s">
        <v>32</v>
      </c>
    </row>
    <row r="111" spans="1:5" s="288" customFormat="1" ht="9" hidden="1" customHeight="1" thickBot="1" x14ac:dyDescent="0.25"/>
    <row r="112" spans="1:5" s="288" customFormat="1" ht="14.45" hidden="1" customHeight="1" x14ac:dyDescent="0.2">
      <c r="A112" s="289" t="s">
        <v>5</v>
      </c>
      <c r="B112" s="301"/>
      <c r="C112" s="1024"/>
      <c r="D112" s="1025"/>
      <c r="E112" s="1026"/>
    </row>
    <row r="113" spans="1:5" s="288" customFormat="1" ht="12.75" hidden="1" x14ac:dyDescent="0.2">
      <c r="A113" s="290" t="s">
        <v>6</v>
      </c>
      <c r="B113" s="291"/>
      <c r="C113" s="1027"/>
      <c r="D113" s="1027"/>
      <c r="E113" s="1028"/>
    </row>
    <row r="114" spans="1:5" s="288" customFormat="1" ht="12.75" hidden="1" x14ac:dyDescent="0.2">
      <c r="A114" s="290" t="s">
        <v>7</v>
      </c>
      <c r="B114" s="291"/>
      <c r="C114" s="1027"/>
      <c r="D114" s="1027"/>
      <c r="E114" s="1028"/>
    </row>
    <row r="115" spans="1:5" s="288" customFormat="1" ht="13.5" hidden="1" thickBot="1" x14ac:dyDescent="0.25">
      <c r="A115" s="292" t="s">
        <v>14</v>
      </c>
      <c r="B115" s="293"/>
      <c r="C115" s="1029"/>
      <c r="D115" s="1029"/>
      <c r="E115" s="1030"/>
    </row>
    <row r="116" spans="1:5" s="288" customFormat="1" ht="12.75" hidden="1" x14ac:dyDescent="0.2">
      <c r="B116" s="294"/>
      <c r="C116" s="294"/>
      <c r="D116" s="294"/>
      <c r="E116" s="294"/>
    </row>
    <row r="117" spans="1:5" s="286" customFormat="1" ht="21.95" hidden="1" customHeight="1" thickBot="1" x14ac:dyDescent="0.3">
      <c r="A117" s="287" t="s">
        <v>36</v>
      </c>
      <c r="E117" s="295" t="s">
        <v>21</v>
      </c>
    </row>
    <row r="118" spans="1:5" s="286" customFormat="1" ht="54.6" hidden="1" customHeight="1" thickBot="1" x14ac:dyDescent="0.3">
      <c r="A118" s="1019" t="str">
        <f>IF(E117="Ja",'Dati di base '!A37,IF(E117="nein",'Dati di base '!A38,IF(E117="Abgeschlossen",'Dati di base '!A39,"")))</f>
        <v>L’avvenuta eliminazione dei difetti va comunicata per iscritto all’ufficio cantonale responsabile entro il 00.01.1900. L’ufficio cantonale contatterà il proprietario per un controllo di verifica in loco. L'UFPP si riserva il diritto di partecipare al controllo.</v>
      </c>
      <c r="B118" s="1020"/>
      <c r="C118" s="1020"/>
      <c r="D118" s="1020"/>
      <c r="E118" s="1021"/>
    </row>
    <row r="119" spans="1:5" s="297" customFormat="1" ht="19.5" hidden="1" customHeight="1" x14ac:dyDescent="0.2">
      <c r="A119" s="949"/>
      <c r="B119" s="949"/>
      <c r="C119" s="949"/>
      <c r="D119" s="949"/>
      <c r="E119" s="949"/>
    </row>
    <row r="120" spans="1:5" s="297" customFormat="1" ht="14.45" hidden="1" customHeight="1" thickBot="1" x14ac:dyDescent="0.25">
      <c r="A120" s="296"/>
      <c r="B120" s="296"/>
      <c r="C120" s="296"/>
      <c r="D120" s="296"/>
      <c r="E120" s="296"/>
    </row>
    <row r="121" spans="1:5" s="297" customFormat="1" ht="12.95" hidden="1" customHeight="1" x14ac:dyDescent="0.2">
      <c r="A121" s="1004" t="s">
        <v>30</v>
      </c>
      <c r="B121" s="1005"/>
      <c r="C121" s="1005"/>
      <c r="D121" s="1005"/>
      <c r="E121" s="1006"/>
    </row>
    <row r="122" spans="1:5" s="256" customFormat="1" ht="54.95" hidden="1" customHeight="1" thickBot="1" x14ac:dyDescent="0.25">
      <c r="A122" s="1007" t="s">
        <v>33</v>
      </c>
      <c r="B122" s="1008"/>
      <c r="C122" s="1008"/>
      <c r="D122" s="1008"/>
      <c r="E122" s="1009"/>
    </row>
    <row r="123" spans="1:5" s="256" customFormat="1" ht="23.1" hidden="1" customHeight="1" x14ac:dyDescent="0.2">
      <c r="A123" s="288"/>
      <c r="B123" s="288"/>
      <c r="C123" s="288"/>
      <c r="D123" s="288"/>
      <c r="E123" s="288"/>
    </row>
    <row r="124" spans="1:5" s="256" customFormat="1" ht="12.75" hidden="1" x14ac:dyDescent="0.2">
      <c r="A124" s="288" t="str">
        <f>'01 TITOLO CONTROLLO PERIODICO'!A1&amp;",  "&amp;'01 TITOLO CONTROLLO PERIODICO'!A2&amp;"  "</f>
        <v xml:space="preserve">Repubblica e Cantone Ticino,  Dipartimento delle Istituzioni  </v>
      </c>
      <c r="B124" s="288"/>
      <c r="C124" s="288"/>
      <c r="D124" s="288"/>
      <c r="E124" s="288"/>
    </row>
    <row r="125" spans="1:5" s="256" customFormat="1" ht="12.75" hidden="1" x14ac:dyDescent="0.2">
      <c r="A125" s="288"/>
      <c r="B125" s="288"/>
      <c r="C125" s="288"/>
      <c r="D125" s="288"/>
      <c r="E125" s="288"/>
    </row>
    <row r="126" spans="1:5" s="256" customFormat="1" ht="12.75" hidden="1" x14ac:dyDescent="0.2">
      <c r="A126" s="288"/>
      <c r="B126" s="288"/>
      <c r="C126" s="288"/>
      <c r="D126" s="288"/>
      <c r="E126" s="288"/>
    </row>
    <row r="127" spans="1:5" s="256" customFormat="1" ht="12.75" hidden="1" x14ac:dyDescent="0.2">
      <c r="A127" s="288" t="str">
        <f>"Ort: "&amp;'01 TITOLO CONTROLLO PERIODICO'!C15</f>
        <v>Ort: Comunesempio</v>
      </c>
      <c r="B127" s="288" t="str">
        <f>"Datum: "&amp;TEXT(B11,"TT.MM.JJJJ")</f>
        <v>Datum: 12.12.2021</v>
      </c>
      <c r="C127" s="288"/>
      <c r="D127" s="288" t="s">
        <v>23</v>
      </c>
      <c r="E127" s="288" t="s">
        <v>24</v>
      </c>
    </row>
    <row r="128" spans="1:5" s="256" customFormat="1" ht="12.75" hidden="1" x14ac:dyDescent="0.2"/>
    <row r="129" spans="1:7" s="256" customFormat="1" ht="12.75" hidden="1" x14ac:dyDescent="0.2"/>
    <row r="130" spans="1:7" s="256" customFormat="1" ht="12.75" hidden="1" x14ac:dyDescent="0.2">
      <c r="A130" s="288" t="s">
        <v>37</v>
      </c>
    </row>
    <row r="131" spans="1:7" s="256" customFormat="1" ht="29.45" customHeight="1" x14ac:dyDescent="0.2">
      <c r="D131" s="302"/>
    </row>
    <row r="132" spans="1:7" s="31" customFormat="1" ht="22.7" customHeight="1" x14ac:dyDescent="0.25">
      <c r="A132" s="57" t="str">
        <f>"Risultato del terzo controllo di verifica del "&amp;TEXT(B12,"TT.MM.JJJJ")</f>
        <v>Risultato del terzo controllo di verifica del 12.12.2023</v>
      </c>
      <c r="B132" s="33"/>
      <c r="C132" s="33"/>
      <c r="D132" s="33"/>
      <c r="E132" s="33"/>
      <c r="G132" s="541"/>
    </row>
    <row r="133" spans="1:7" s="31" customFormat="1" ht="15.6" customHeight="1" thickBot="1" x14ac:dyDescent="0.25"/>
    <row r="134" spans="1:7" s="105" customFormat="1" ht="24.95" customHeight="1" x14ac:dyDescent="0.25">
      <c r="A134" s="328" t="s">
        <v>2141</v>
      </c>
      <c r="B134" s="329" t="s">
        <v>2117</v>
      </c>
      <c r="C134" s="330" t="s">
        <v>2118</v>
      </c>
      <c r="D134" s="331" t="s">
        <v>2132</v>
      </c>
      <c r="E134" s="332" t="s">
        <v>2120</v>
      </c>
    </row>
    <row r="135" spans="1:7" s="44" customFormat="1" ht="24.95" customHeight="1" x14ac:dyDescent="0.25">
      <c r="A135" s="540" t="s">
        <v>2142</v>
      </c>
      <c r="B135" s="41">
        <f>COUNTIFS('05 LISTA CONTROLLO VERIFICA'!$D$9:$D$144,"L",'05 LISTA CONTROLLO VERIFICA'!$G$9:$G$144,"con difetti")</f>
        <v>0</v>
      </c>
      <c r="C135" s="42">
        <f>COUNTIFS('05 LISTA CONTROLLO VERIFICA'!$D$9:$D$144,"I",'05 LISTA CONTROLLO VERIFICA'!$G$9:$G$144,"con difetti")</f>
        <v>0</v>
      </c>
      <c r="D135" s="43">
        <f>COUNTIFS('05 LISTA CONTROLLO VERIFICA'!$D$9:$D$144,"G",'05 LISTA CONTROLLO VERIFICA'!$G$9:$G$144,"con difetti")</f>
        <v>0</v>
      </c>
      <c r="E135" s="81">
        <f>COUNTIFS('05 LISTA CONTROLLO VERIFICA'!$D$9:$D$144,"S",'05 LISTA CONTROLLO VERIFICA'!$G$9:$G$144,"con difetti")</f>
        <v>0</v>
      </c>
    </row>
    <row r="136" spans="1:7" s="44" customFormat="1" ht="24.95" customHeight="1" x14ac:dyDescent="0.25">
      <c r="A136" s="546" t="s">
        <v>2122</v>
      </c>
      <c r="B136" s="41">
        <f>COUNTIFS('05 LISTA CONTROLLO VERIFICA'!$D$152:$D$435,"L",'05 LISTA CONTROLLO VERIFICA'!$G$152:$G$435,"con difetti")</f>
        <v>0</v>
      </c>
      <c r="C136" s="42">
        <f>COUNTIFS('05 LISTA CONTROLLO VERIFICA'!$D$152:$D$435,"I",'05 LISTA CONTROLLO VERIFICA'!$G$152:$G$435,"con difetti")</f>
        <v>0</v>
      </c>
      <c r="D136" s="43">
        <f>COUNTIFS('05 LISTA CONTROLLO VERIFICA'!$D$152:$D$435,"G",'05 LISTA CONTROLLO VERIFICA'!$G$152:$G$435,"con difetti")</f>
        <v>0</v>
      </c>
      <c r="E136" s="81">
        <f>COUNTIFS('05 LISTA CONTROLLO VERIFICA'!$D$152:$D$435,"S",'05 LISTA CONTROLLO VERIFICA'!$G$152:$G$435,"con difetti")</f>
        <v>0</v>
      </c>
    </row>
    <row r="137" spans="1:7" s="44" customFormat="1" ht="24.95" customHeight="1" x14ac:dyDescent="0.25">
      <c r="A137" s="540" t="s">
        <v>2123</v>
      </c>
      <c r="B137" s="41">
        <f>COUNTIFS('05 LISTA CONTROLLO VERIFICA'!$D$443:$D$691,"L",'05 LISTA CONTROLLO VERIFICA'!$G$443:$G$691,"con difetti")</f>
        <v>0</v>
      </c>
      <c r="C137" s="42">
        <f>COUNTIFS('05 LISTA CONTROLLO VERIFICA'!$D$443:$D$691,"I",'05 LISTA CONTROLLO VERIFICA'!$G$443:$G$691,"con difetti")</f>
        <v>0</v>
      </c>
      <c r="D137" s="43">
        <f>COUNTIFS('05 LISTA CONTROLLO VERIFICA'!$D$443:$D$691,"G",'05 LISTA CONTROLLO VERIFICA'!$G$443:$G$691,"con difetti")</f>
        <v>0</v>
      </c>
      <c r="E137" s="81">
        <f>COUNTIFS('05 LISTA CONTROLLO VERIFICA'!$D$443:$D$691,"S",'05 LISTA CONTROLLO VERIFICA'!$G$443:$G$691,"con difetti")</f>
        <v>0</v>
      </c>
    </row>
    <row r="138" spans="1:7" s="44" customFormat="1" ht="24.95" customHeight="1" x14ac:dyDescent="0.25">
      <c r="A138" s="540" t="s">
        <v>2124</v>
      </c>
      <c r="B138" s="41">
        <f>COUNTIFS('05 LISTA CONTROLLO VERIFICA'!$D$699:$D$806,"L",'05 LISTA CONTROLLO VERIFICA'!$G$699:$G$806,"con difetti")</f>
        <v>0</v>
      </c>
      <c r="C138" s="42">
        <f>COUNTIFS('05 LISTA CONTROLLO VERIFICA'!$D$699:$D$806,"I",'05 LISTA CONTROLLO VERIFICA'!$G$699:$G$806,"con difetti")</f>
        <v>0</v>
      </c>
      <c r="D138" s="43">
        <f>COUNTIFS('05 LISTA CONTROLLO VERIFICA'!$D$699:$D$806,"G",'05 LISTA CONTROLLO VERIFICA'!$G$699:$G$806,"con difetti")</f>
        <v>0</v>
      </c>
      <c r="E138" s="81">
        <f>COUNTIFS('05 LISTA CONTROLLO VERIFICA'!$D$699:$D$806,"S",'05 LISTA CONTROLLO VERIFICA'!$G$699:$G$806,"con difetti")</f>
        <v>0</v>
      </c>
    </row>
    <row r="139" spans="1:7" s="44" customFormat="1" ht="24.95" customHeight="1" x14ac:dyDescent="0.25">
      <c r="A139" s="540" t="s">
        <v>2125</v>
      </c>
      <c r="B139" s="41">
        <f>COUNTIFS('05 LISTA CONTROLLO VERIFICA'!$D$814:$D$872,"L",'05 LISTA CONTROLLO VERIFICA'!$G$814:$G$872,"con difetti")</f>
        <v>0</v>
      </c>
      <c r="C139" s="42">
        <f>COUNTIFS('05 LISTA CONTROLLO VERIFICA'!$D$814:$D$872,"I",'05 LISTA CONTROLLO VERIFICA'!$G$814:$G$872,"con difetti")</f>
        <v>0</v>
      </c>
      <c r="D139" s="43">
        <f>COUNTIFS('05 LISTA CONTROLLO VERIFICA'!$D$814:$D$872,"G",'05 LISTA CONTROLLO VERIFICA'!$G$814:$G$872,"con difetti")</f>
        <v>0</v>
      </c>
      <c r="E139" s="81">
        <f>COUNTIFS('05 LISTA CONTROLLO VERIFICA'!$D$814:$D$872,"S",'05 LISTA CONTROLLO VERIFICA'!$G$814:$G$872,"con difetti")</f>
        <v>0</v>
      </c>
    </row>
    <row r="140" spans="1:7" s="44" customFormat="1" ht="24.95" customHeight="1" x14ac:dyDescent="0.25">
      <c r="A140" s="540" t="s">
        <v>2126</v>
      </c>
      <c r="B140" s="41">
        <f>COUNTIFS('05 LISTA CONTROLLO VERIFICA'!$D$880:$D$1021,"L",'05 LISTA CONTROLLO VERIFICA'!$G$880:$G$1021,"con difetti")</f>
        <v>0</v>
      </c>
      <c r="C140" s="42">
        <f>COUNTIFS('05 LISTA CONTROLLO VERIFICA'!$D$880:$D$1021,"I",'05 LISTA CONTROLLO VERIFICA'!$G$880:$G$1021,"con difetti")</f>
        <v>0</v>
      </c>
      <c r="D140" s="43">
        <f>COUNTIFS('05 LISTA CONTROLLO VERIFICA'!$D$880:$D$1021,"G",'05 LISTA CONTROLLO VERIFICA'!$G$880:$G$1021,"con difetti")</f>
        <v>0</v>
      </c>
      <c r="E140" s="81">
        <f>COUNTIFS('05 LISTA CONTROLLO VERIFICA'!$D$880:$D$1021,"S",'05 LISTA CONTROLLO VERIFICA'!$G$880:$G$1021,"con difetti")</f>
        <v>0</v>
      </c>
    </row>
    <row r="141" spans="1:7" s="44" customFormat="1" ht="24.95" customHeight="1" x14ac:dyDescent="0.25">
      <c r="A141" s="540" t="s">
        <v>2127</v>
      </c>
      <c r="B141" s="41">
        <f>COUNTIFS('05 LISTA CONTROLLO VERIFICA'!$D$1029:$D$1144,"L",'05 LISTA CONTROLLO VERIFICA'!$G$1029:$G$1144,"con difetti")</f>
        <v>0</v>
      </c>
      <c r="C141" s="42">
        <f>COUNTIFS('05 LISTA CONTROLLO VERIFICA'!$D$1029:$D$1144,"I",'05 LISTA CONTROLLO VERIFICA'!$G$1029:$G$1144,"con difetti")</f>
        <v>0</v>
      </c>
      <c r="D141" s="43">
        <f>COUNTIFS('05 LISTA CONTROLLO VERIFICA'!$D$1029:$D$1144,"G",'05 LISTA CONTROLLO VERIFICA'!$G$1029:$G$1144,"con difetti")</f>
        <v>0</v>
      </c>
      <c r="E141" s="81">
        <f>COUNTIFS('05 LISTA CONTROLLO VERIFICA'!$D$1029:$D$1144,"S",'05 LISTA CONTROLLO VERIFICA'!$G$1029:$G$1144,"con difetti")</f>
        <v>0</v>
      </c>
    </row>
    <row r="142" spans="1:7" s="44" customFormat="1" ht="24.95" customHeight="1" x14ac:dyDescent="0.25">
      <c r="A142" s="540" t="s">
        <v>2128</v>
      </c>
      <c r="B142" s="41">
        <f>COUNTIFS('05 LISTA CONTROLLO VERIFICA'!$D$1152:$D$1199,"L",'05 LISTA CONTROLLO VERIFICA'!$G$1152:$G$1199,"con difetti")</f>
        <v>0</v>
      </c>
      <c r="C142" s="42">
        <f>COUNTIFS('05 LISTA CONTROLLO VERIFICA'!$D$1152:$D$1199,"I",'05 LISTA CONTROLLO VERIFICA'!$G$1152:$G$1199,"con difetti")</f>
        <v>0</v>
      </c>
      <c r="D142" s="43">
        <f>COUNTIFS('05 LISTA CONTROLLO VERIFICA'!$D$1152:$D$1199,"G",'05 LISTA CONTROLLO VERIFICA'!$G$1152:$G$1199,"con difetti")</f>
        <v>0</v>
      </c>
      <c r="E142" s="81">
        <f>COUNTIFS('05 LISTA CONTROLLO VERIFICA'!$D$1152:$D$1199,"S",'05 LISTA CONTROLLO VERIFICA'!$G$1152:$G$1199,"con difetti")</f>
        <v>0</v>
      </c>
    </row>
    <row r="143" spans="1:7" s="44" customFormat="1" ht="24.95" customHeight="1" thickBot="1" x14ac:dyDescent="0.3">
      <c r="A143" s="50" t="s">
        <v>2129</v>
      </c>
      <c r="B143" s="51">
        <f>SUM(B135:B142)</f>
        <v>0</v>
      </c>
      <c r="C143" s="52">
        <f>SUM(C135:C142)</f>
        <v>0</v>
      </c>
      <c r="D143" s="217">
        <f>SUM(D135:D142)</f>
        <v>0</v>
      </c>
      <c r="E143" s="83">
        <f>SUM(E135:E142)</f>
        <v>0</v>
      </c>
    </row>
    <row r="144" spans="1:7" s="44" customFormat="1" ht="24" customHeight="1" x14ac:dyDescent="0.25">
      <c r="A144" s="54"/>
      <c r="B144" s="55"/>
      <c r="C144" s="55"/>
      <c r="D144" s="55"/>
      <c r="E144" s="55"/>
    </row>
    <row r="145" spans="1:7" s="98" customFormat="1" x14ac:dyDescent="0.25">
      <c r="A145" s="549" t="s">
        <v>2341</v>
      </c>
      <c r="G145" s="44"/>
    </row>
    <row r="146" spans="1:7" s="288" customFormat="1" ht="9" customHeight="1" thickBot="1" x14ac:dyDescent="0.25"/>
    <row r="147" spans="1:7" s="288" customFormat="1" ht="14.45" customHeight="1" x14ac:dyDescent="0.2">
      <c r="A147" s="542" t="s">
        <v>2117</v>
      </c>
      <c r="B147" s="594" t="s">
        <v>2133</v>
      </c>
      <c r="C147" s="956" t="s">
        <v>2134</v>
      </c>
      <c r="D147" s="957"/>
      <c r="E147" s="958"/>
    </row>
    <row r="148" spans="1:7" s="288" customFormat="1" ht="12.75" x14ac:dyDescent="0.2">
      <c r="A148" s="559" t="s">
        <v>2118</v>
      </c>
      <c r="B148" s="560" t="s">
        <v>2133</v>
      </c>
      <c r="C148" s="965" t="s">
        <v>2134</v>
      </c>
      <c r="D148" s="966"/>
      <c r="E148" s="967"/>
    </row>
    <row r="149" spans="1:7" s="288" customFormat="1" ht="12.75" x14ac:dyDescent="0.2">
      <c r="A149" s="559" t="s">
        <v>2132</v>
      </c>
      <c r="B149" s="560" t="s">
        <v>2133</v>
      </c>
      <c r="C149" s="965" t="s">
        <v>2134</v>
      </c>
      <c r="D149" s="966"/>
      <c r="E149" s="967"/>
    </row>
    <row r="150" spans="1:7" s="288" customFormat="1" ht="15" customHeight="1" thickBot="1" x14ac:dyDescent="0.25">
      <c r="A150" s="561" t="s">
        <v>2120</v>
      </c>
      <c r="B150" s="562" t="s">
        <v>2133</v>
      </c>
      <c r="C150" s="968" t="s">
        <v>2134</v>
      </c>
      <c r="D150" s="969"/>
      <c r="E150" s="970"/>
    </row>
    <row r="151" spans="1:7" s="288" customFormat="1" ht="13.5" thickBot="1" x14ac:dyDescent="0.25">
      <c r="B151" s="294"/>
      <c r="C151" s="294"/>
      <c r="D151" s="294"/>
      <c r="E151" s="294"/>
    </row>
    <row r="152" spans="1:7" s="44" customFormat="1" ht="45" customHeight="1" thickBot="1" x14ac:dyDescent="0.3">
      <c r="A152" s="753" t="s">
        <v>2369</v>
      </c>
      <c r="B152" s="754"/>
      <c r="C152" s="754"/>
      <c r="D152" s="754"/>
      <c r="E152" s="474" t="s">
        <v>25</v>
      </c>
      <c r="G152" s="543"/>
    </row>
    <row r="153" spans="1:7" s="288" customFormat="1" ht="55.7" customHeight="1" thickBot="1" x14ac:dyDescent="0.25">
      <c r="A153" s="977" t="str">
        <f>IF(E152="Sì",'Dati di base '!A41,IF(E152="No",'Dati di base '!A42,IF(E152="Concluso",'Dati di base '!A43,"")))</f>
        <v/>
      </c>
      <c r="B153" s="978"/>
      <c r="C153" s="978"/>
      <c r="D153" s="978"/>
      <c r="E153" s="979"/>
    </row>
    <row r="154" spans="1:7" s="297" customFormat="1" ht="25.35" customHeight="1" thickBot="1" x14ac:dyDescent="0.25">
      <c r="A154" s="296"/>
      <c r="B154" s="296"/>
      <c r="C154" s="296"/>
      <c r="D154" s="296"/>
      <c r="E154" s="296"/>
    </row>
    <row r="155" spans="1:7" s="334" customFormat="1" ht="22.35" customHeight="1" x14ac:dyDescent="0.25">
      <c r="A155" s="950" t="s">
        <v>2143</v>
      </c>
      <c r="B155" s="951"/>
      <c r="C155" s="951"/>
      <c r="D155" s="951"/>
      <c r="E155" s="952"/>
      <c r="G155" s="543"/>
    </row>
    <row r="156" spans="1:7" s="256" customFormat="1" ht="54.95" customHeight="1" thickBot="1" x14ac:dyDescent="0.25">
      <c r="A156" s="953" t="s">
        <v>2134</v>
      </c>
      <c r="B156" s="954"/>
      <c r="C156" s="954"/>
      <c r="D156" s="954"/>
      <c r="E156" s="955"/>
    </row>
    <row r="157" spans="1:7" s="256" customFormat="1" ht="12.95" customHeight="1" x14ac:dyDescent="0.2">
      <c r="A157" s="288"/>
      <c r="B157" s="288"/>
      <c r="C157" s="288"/>
      <c r="D157" s="288"/>
      <c r="E157" s="288"/>
    </row>
    <row r="158" spans="1:7" s="256" customFormat="1" ht="12.75" x14ac:dyDescent="0.2">
      <c r="A158" s="288"/>
      <c r="B158" s="288"/>
      <c r="C158" s="288"/>
      <c r="D158" s="288"/>
      <c r="E158" s="288"/>
    </row>
    <row r="159" spans="1:7" s="256" customFormat="1" ht="12.75" x14ac:dyDescent="0.2">
      <c r="A159" s="288" t="s">
        <v>2441</v>
      </c>
      <c r="B159" s="288"/>
      <c r="C159" s="288"/>
      <c r="D159" s="288"/>
      <c r="E159" s="288"/>
    </row>
    <row r="160" spans="1:7" s="256" customFormat="1" ht="12.75" x14ac:dyDescent="0.2">
      <c r="A160" s="563" t="s">
        <v>2446</v>
      </c>
      <c r="B160" s="288"/>
      <c r="C160" s="288"/>
      <c r="D160" s="288"/>
      <c r="E160" s="288"/>
    </row>
    <row r="161" spans="1:11" s="256" customFormat="1" ht="12.75" x14ac:dyDescent="0.2">
      <c r="A161" s="563"/>
      <c r="B161" s="288"/>
      <c r="C161" s="288"/>
      <c r="D161" s="288"/>
      <c r="E161" s="288"/>
    </row>
    <row r="162" spans="1:11" s="256" customFormat="1" ht="12.75" x14ac:dyDescent="0.2">
      <c r="A162" s="288"/>
      <c r="B162" s="288"/>
      <c r="C162" s="288"/>
      <c r="D162" s="288"/>
      <c r="E162" s="288"/>
    </row>
    <row r="163" spans="1:11" s="256" customFormat="1" ht="12.75" x14ac:dyDescent="0.2">
      <c r="A163" s="288"/>
      <c r="B163" s="288"/>
      <c r="C163" s="288"/>
      <c r="D163" s="288"/>
      <c r="E163" s="288"/>
    </row>
    <row r="164" spans="1:11" s="256" customFormat="1" ht="12.75" x14ac:dyDescent="0.2">
      <c r="A164" s="288" t="str">
        <f>"Luogo: "&amp;'01 TITOLO CONTROLLO PERIODICO'!C15</f>
        <v>Luogo: Comunesempio</v>
      </c>
      <c r="B164" s="288" t="str">
        <f>"Data: "&amp;TEXT(B12,"TT.MM.JJJJ")</f>
        <v>Data: 12.12.2023</v>
      </c>
      <c r="C164" s="288"/>
      <c r="D164" s="563" t="s">
        <v>2144</v>
      </c>
      <c r="E164" s="288" t="s">
        <v>24</v>
      </c>
      <c r="G164" s="537"/>
      <c r="H164" s="537"/>
      <c r="I164" s="537"/>
      <c r="J164" s="537"/>
      <c r="K164" s="537"/>
    </row>
    <row r="165" spans="1:11" s="256" customFormat="1" ht="12.75" x14ac:dyDescent="0.2"/>
    <row r="166" spans="1:11" s="256" customFormat="1" ht="12.75" x14ac:dyDescent="0.2"/>
    <row r="167" spans="1:11" s="256" customFormat="1" ht="12.75" x14ac:dyDescent="0.2"/>
    <row r="168" spans="1:11" s="256" customFormat="1" ht="14.25" x14ac:dyDescent="0.2">
      <c r="A168" s="570"/>
      <c r="B168" s="288"/>
      <c r="C168" s="288"/>
    </row>
    <row r="169" spans="1:11" s="256" customFormat="1" ht="12.75" x14ac:dyDescent="0.2"/>
    <row r="170" spans="1:11" s="256" customFormat="1" ht="12.75" x14ac:dyDescent="0.2"/>
    <row r="171" spans="1:11" x14ac:dyDescent="0.25">
      <c r="D171" s="17"/>
    </row>
    <row r="197" spans="4:4" x14ac:dyDescent="0.25">
      <c r="D197" s="17"/>
    </row>
    <row r="218" spans="4:4" x14ac:dyDescent="0.25">
      <c r="D218" s="17"/>
    </row>
    <row r="219" spans="4:4" x14ac:dyDescent="0.25">
      <c r="D219" s="17"/>
    </row>
    <row r="227" spans="4:4" x14ac:dyDescent="0.25">
      <c r="D227" s="17"/>
    </row>
    <row r="249" spans="4:4" x14ac:dyDescent="0.25">
      <c r="D249" s="17"/>
    </row>
    <row r="250" spans="4:4" x14ac:dyDescent="0.25">
      <c r="D250" s="17"/>
    </row>
    <row r="270" spans="4:4" x14ac:dyDescent="0.25">
      <c r="D270" s="17"/>
    </row>
    <row r="291" spans="4:4" x14ac:dyDescent="0.25">
      <c r="D291" s="17"/>
    </row>
    <row r="312" spans="4:4" x14ac:dyDescent="0.25">
      <c r="D312" s="17"/>
    </row>
    <row r="319" spans="4:4" x14ac:dyDescent="0.25">
      <c r="D319" s="17"/>
    </row>
    <row r="320" spans="4:4" x14ac:dyDescent="0.25">
      <c r="D320" s="17"/>
    </row>
    <row r="330" spans="4:4" x14ac:dyDescent="0.25">
      <c r="D330" s="17"/>
    </row>
    <row r="337" spans="4:4" x14ac:dyDescent="0.25">
      <c r="D337" s="17"/>
    </row>
    <row r="362" spans="4:4" x14ac:dyDescent="0.25">
      <c r="D362" s="17"/>
    </row>
    <row r="369" spans="4:4" x14ac:dyDescent="0.25">
      <c r="D369" s="17"/>
    </row>
    <row r="370" spans="4:4" x14ac:dyDescent="0.25">
      <c r="D370" s="17"/>
    </row>
    <row r="378" spans="4:4" x14ac:dyDescent="0.25">
      <c r="D378" s="17"/>
    </row>
  </sheetData>
  <sheetProtection sheet="1" objects="1" scenarios="1"/>
  <mergeCells count="90">
    <mergeCell ref="A20:C20"/>
    <mergeCell ref="E1:E6"/>
    <mergeCell ref="A8:E8"/>
    <mergeCell ref="D13:E13"/>
    <mergeCell ref="C17:D17"/>
    <mergeCell ref="D18:E18"/>
    <mergeCell ref="A21:C21"/>
    <mergeCell ref="A22:C22"/>
    <mergeCell ref="A23:C23"/>
    <mergeCell ref="A25:E25"/>
    <mergeCell ref="B26:C26"/>
    <mergeCell ref="D26:E26"/>
    <mergeCell ref="B27:C27"/>
    <mergeCell ref="D27:E27"/>
    <mergeCell ref="B28:C28"/>
    <mergeCell ref="D28:E28"/>
    <mergeCell ref="B29:C29"/>
    <mergeCell ref="D29:E29"/>
    <mergeCell ref="B37:C37"/>
    <mergeCell ref="D37:E37"/>
    <mergeCell ref="B30:C30"/>
    <mergeCell ref="D30:E30"/>
    <mergeCell ref="B31:C31"/>
    <mergeCell ref="D31:E31"/>
    <mergeCell ref="B32:C32"/>
    <mergeCell ref="D32:E32"/>
    <mergeCell ref="B33:C33"/>
    <mergeCell ref="D33:E33"/>
    <mergeCell ref="B34:C34"/>
    <mergeCell ref="D34:E34"/>
    <mergeCell ref="A36:E36"/>
    <mergeCell ref="B38:C38"/>
    <mergeCell ref="D38:E38"/>
    <mergeCell ref="B39:C39"/>
    <mergeCell ref="D39:E39"/>
    <mergeCell ref="B40:C40"/>
    <mergeCell ref="D40:E40"/>
    <mergeCell ref="B48:C48"/>
    <mergeCell ref="D48:E48"/>
    <mergeCell ref="B41:C41"/>
    <mergeCell ref="D41:E41"/>
    <mergeCell ref="B42:C42"/>
    <mergeCell ref="D42:E42"/>
    <mergeCell ref="B43:C43"/>
    <mergeCell ref="D43:E43"/>
    <mergeCell ref="B44:C44"/>
    <mergeCell ref="D44:E44"/>
    <mergeCell ref="B45:C45"/>
    <mergeCell ref="D45:E45"/>
    <mergeCell ref="A47:E47"/>
    <mergeCell ref="B50:C50"/>
    <mergeCell ref="D50:E50"/>
    <mergeCell ref="B51:C51"/>
    <mergeCell ref="D51:E51"/>
    <mergeCell ref="B52:C52"/>
    <mergeCell ref="D52:E52"/>
    <mergeCell ref="B53:C53"/>
    <mergeCell ref="D53:E53"/>
    <mergeCell ref="B54:C54"/>
    <mergeCell ref="D54:E54"/>
    <mergeCell ref="B55:C55"/>
    <mergeCell ref="D55:E55"/>
    <mergeCell ref="C78:E78"/>
    <mergeCell ref="B56:C56"/>
    <mergeCell ref="D56:E56"/>
    <mergeCell ref="B57:C57"/>
    <mergeCell ref="D57:E57"/>
    <mergeCell ref="C76:E76"/>
    <mergeCell ref="C77:E77"/>
    <mergeCell ref="A121:E121"/>
    <mergeCell ref="C79:E79"/>
    <mergeCell ref="A82:E82"/>
    <mergeCell ref="A83:E83"/>
    <mergeCell ref="A85:E85"/>
    <mergeCell ref="A86:E86"/>
    <mergeCell ref="C112:E112"/>
    <mergeCell ref="C113:E113"/>
    <mergeCell ref="C114:E114"/>
    <mergeCell ref="C115:E115"/>
    <mergeCell ref="A118:E118"/>
    <mergeCell ref="A119:E119"/>
    <mergeCell ref="A155:E155"/>
    <mergeCell ref="A156:E156"/>
    <mergeCell ref="A122:E122"/>
    <mergeCell ref="C147:E147"/>
    <mergeCell ref="C148:E148"/>
    <mergeCell ref="C149:E149"/>
    <mergeCell ref="C150:E150"/>
    <mergeCell ref="A153:E153"/>
    <mergeCell ref="A152:D152"/>
  </mergeCells>
  <pageMargins left="0.59055118110236227" right="0.31496062992125984" top="0.78740157480314965" bottom="0.78740157480314965" header="0.31496062992125984" footer="0.31496062992125984"/>
  <pageSetup paperSize="9" scale="95" orientation="portrait" r:id="rId1"/>
  <headerFooter>
    <oddFooter>&amp;L&amp;F
&amp;A&amp;RSeite &amp;P</oddFooter>
  </headerFooter>
  <rowBreaks count="1" manualBreakCount="1">
    <brk id="1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3F9681-3C72-4225-808F-7328BC839ADD}">
          <x14:formula1>
            <xm:f>'Dati di base '!$E$1:$E$5</xm:f>
          </x14:formula1>
          <xm:sqref>E117 E81 E152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13</vt:i4>
      </vt:variant>
    </vt:vector>
  </HeadingPairs>
  <TitlesOfParts>
    <vt:vector size="26" baseType="lpstr">
      <vt:lpstr>00 ISTRUZIONI PER L'USO I</vt:lpstr>
      <vt:lpstr>01 TITOLO CONTROLLO PERIODICO</vt:lpstr>
      <vt:lpstr>03 RIASSUNTO DEL RAPPORTO</vt:lpstr>
      <vt:lpstr>02 LISTA CONTROLLO E RAPPORTO</vt:lpstr>
      <vt:lpstr>FOTO</vt:lpstr>
      <vt:lpstr>NOTIFICA</vt:lpstr>
      <vt:lpstr>04 TITOLO CONTROLLO VERIFICA 01</vt:lpstr>
      <vt:lpstr>04 TITOLO CONTROLLO VERIFICA 02</vt:lpstr>
      <vt:lpstr>04 TITOLO CONTROLLO VERIFICA 03</vt:lpstr>
      <vt:lpstr>05 LISTA CONTROLLO VERIFICA</vt:lpstr>
      <vt:lpstr>06 Componenti costr.</vt:lpstr>
      <vt:lpstr>Lista d’omologazione </vt:lpstr>
      <vt:lpstr>Dati di base </vt:lpstr>
      <vt:lpstr>'00 ISTRUZIONI PER L''USO I'!Druckbereich</vt:lpstr>
      <vt:lpstr>'01 TITOLO CONTROLLO PERIODICO'!Druckbereich</vt:lpstr>
      <vt:lpstr>'02 LISTA CONTROLLO E RAPPORTO'!Druckbereich</vt:lpstr>
      <vt:lpstr>'03 RIASSUNTO DEL RAPPORTO'!Druckbereich</vt:lpstr>
      <vt:lpstr>'04 TITOLO CONTROLLO VERIFICA 01'!Druckbereich</vt:lpstr>
      <vt:lpstr>'04 TITOLO CONTROLLO VERIFICA 02'!Druckbereich</vt:lpstr>
      <vt:lpstr>'04 TITOLO CONTROLLO VERIFICA 03'!Druckbereich</vt:lpstr>
      <vt:lpstr>'06 Componenti costr.'!Druckbereich</vt:lpstr>
      <vt:lpstr>FOTO!Druckbereich</vt:lpstr>
      <vt:lpstr>'02 LISTA CONTROLLO E RAPPORTO'!Drucktitel</vt:lpstr>
      <vt:lpstr>'05 LISTA CONTROLLO VERIFICA'!Drucktitel</vt:lpstr>
      <vt:lpstr>FOTO!Drucktitel</vt:lpstr>
      <vt:lpstr>NOTIFICA!Drucktitel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Zurkinden</dc:creator>
  <cp:lastModifiedBy>Zurkinden François BABS</cp:lastModifiedBy>
  <cp:lastPrinted>2026-04-01T17:51:10Z</cp:lastPrinted>
  <dcterms:created xsi:type="dcterms:W3CDTF">2025-01-24T06:17:51Z</dcterms:created>
  <dcterms:modified xsi:type="dcterms:W3CDTF">2026-05-21T08:11:20Z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2025-06-17T10:43:17Z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2129e3dd-53fc-4630-9744-b7323b11ab2b</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